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45" windowWidth="16215" windowHeight="11640" activeTab="1"/>
  </bookViews>
  <sheets>
    <sheet name="Лист2" sheetId="1" r:id="rId1"/>
    <sheet name="Лист1" sheetId="2" r:id="rId2"/>
  </sheets>
  <definedNames>
    <definedName name="_Hlk444865094" localSheetId="0">'Лист2'!$A$16</definedName>
    <definedName name="_xlnm.Print_Area" localSheetId="1">'Лист1'!$A$1:$BK$88</definedName>
  </definedNames>
  <calcPr fullCalcOnLoad="1"/>
</workbook>
</file>

<file path=xl/sharedStrings.xml><?xml version="1.0" encoding="utf-8"?>
<sst xmlns="http://schemas.openxmlformats.org/spreadsheetml/2006/main" count="378" uniqueCount="143">
  <si>
    <t xml:space="preserve">   Курс</t>
  </si>
  <si>
    <t>Номер тижня i дата</t>
  </si>
  <si>
    <t>жовтень</t>
  </si>
  <si>
    <t>листопад</t>
  </si>
  <si>
    <t>грудень</t>
  </si>
  <si>
    <t>лютий</t>
  </si>
  <si>
    <t>березень</t>
  </si>
  <si>
    <t>квiтень</t>
  </si>
  <si>
    <t>травень</t>
  </si>
  <si>
    <t>червень</t>
  </si>
  <si>
    <t>К</t>
  </si>
  <si>
    <t>Позицiя</t>
  </si>
  <si>
    <t>Назва дисциплiни</t>
  </si>
  <si>
    <t>Семестри контролю</t>
  </si>
  <si>
    <t>Кiлькiсть годин</t>
  </si>
  <si>
    <t>Аудиторнi</t>
  </si>
  <si>
    <t>всього</t>
  </si>
  <si>
    <t>iз них</t>
  </si>
  <si>
    <t>Мiнiстерство освiти i науки Украiни</t>
  </si>
  <si>
    <t>«ЗАТВЕРДЖУЮ»</t>
  </si>
  <si>
    <t>Заліків</t>
  </si>
  <si>
    <t>лек.</t>
  </si>
  <si>
    <t>лаб.</t>
  </si>
  <si>
    <t>сам. роб.</t>
  </si>
  <si>
    <t>Т</t>
  </si>
  <si>
    <t>Д</t>
  </si>
  <si>
    <t>П</t>
  </si>
  <si>
    <t>Розділ годин за курсами і семестрами</t>
  </si>
  <si>
    <t>серпень</t>
  </si>
  <si>
    <t>липень</t>
  </si>
  <si>
    <t>1 сем. 18 тиж.</t>
  </si>
  <si>
    <t>2 сем. 18 тиж.</t>
  </si>
  <si>
    <t>3 сем. 18 тиж.</t>
  </si>
  <si>
    <t>4 сем. 18 тиж.</t>
  </si>
  <si>
    <t>Каф., яка забезп.</t>
  </si>
  <si>
    <t>Кред. ECTS</t>
  </si>
  <si>
    <t>1 курс</t>
  </si>
  <si>
    <t>2 курс</t>
  </si>
  <si>
    <t>вересень</t>
  </si>
  <si>
    <t>січень</t>
  </si>
  <si>
    <t>НАВЧАЛЬНИЙ   ПЛАН</t>
  </si>
  <si>
    <r>
      <t xml:space="preserve">підготовки </t>
    </r>
    <r>
      <rPr>
        <b/>
        <u val="single"/>
        <sz val="8"/>
        <color indexed="8"/>
        <rFont val="Times New Roman"/>
        <family val="1"/>
      </rPr>
      <t xml:space="preserve">                                        </t>
    </r>
    <r>
      <rPr>
        <b/>
        <u val="single"/>
        <sz val="7"/>
        <color indexed="8"/>
        <rFont val="Times New Roman"/>
        <family val="1"/>
      </rPr>
      <t xml:space="preserve">    доктора філософії     </t>
    </r>
    <r>
      <rPr>
        <b/>
        <u val="single"/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</si>
  <si>
    <r>
      <t xml:space="preserve">Термін навчання  - </t>
    </r>
    <r>
      <rPr>
        <u val="single"/>
        <sz val="7"/>
        <rFont val="Times New Roman"/>
        <family val="1"/>
      </rPr>
      <t xml:space="preserve">                          </t>
    </r>
    <r>
      <rPr>
        <b/>
        <u val="single"/>
        <sz val="7"/>
        <rFont val="Times New Roman"/>
        <family val="1"/>
      </rPr>
      <t xml:space="preserve">4 роки                                                                                  </t>
    </r>
  </si>
  <si>
    <r>
      <t xml:space="preserve">форма навчання </t>
    </r>
    <r>
      <rPr>
        <b/>
        <u val="single"/>
        <sz val="7"/>
        <color indexed="8"/>
        <rFont val="Times New Roman"/>
        <family val="1"/>
      </rPr>
      <t xml:space="preserve">                                                            денна                                                                                                                                                                                                 </t>
    </r>
  </si>
  <si>
    <t>I. ГРАФІК НАВЧАЛЬНОГО ПРОЦЕСУ</t>
  </si>
  <si>
    <t>II. ПЛАН НАВЧАЛЬНОГО ПРОЦЕСУ</t>
  </si>
  <si>
    <t>Загал. кiль-ть годин</t>
  </si>
  <si>
    <t>лекцій</t>
  </si>
  <si>
    <t>лаб.р.</t>
  </si>
  <si>
    <t>пр.р.</t>
  </si>
  <si>
    <t>прк.</t>
  </si>
  <si>
    <t>сам.</t>
  </si>
  <si>
    <t>екза-мени</t>
  </si>
  <si>
    <t>залiки</t>
  </si>
  <si>
    <t>Ректор_________________Г.Г. Півняк</t>
  </si>
  <si>
    <t xml:space="preserve">              Державний ВНЗ "Національний гірничий університет"</t>
  </si>
  <si>
    <t xml:space="preserve"> Перший проректор ______________ О.О. Азюковський</t>
  </si>
  <si>
    <t>Ухвалено Вченою радою (Протокол № _____від  "____"   ________  2016  р.)</t>
  </si>
  <si>
    <t>Математичне моделювання в наукових дослідженнях</t>
  </si>
  <si>
    <t>Формування алгоритмів статистичного приймального контролю якості виробів у машинобудуванні</t>
  </si>
  <si>
    <t>І. Цикл загальної підготовки</t>
  </si>
  <si>
    <t>1.2.Загальнонаукова підготовка</t>
  </si>
  <si>
    <t>1.3. Практична підготовка</t>
  </si>
  <si>
    <t>Іноземна мова професійного спрямування</t>
  </si>
  <si>
    <t>Викладацька практика</t>
  </si>
  <si>
    <t>Підготовка наукових публікацій та заявок на винахід</t>
  </si>
  <si>
    <t>Презентація результатів наукових досліджень</t>
  </si>
  <si>
    <t>Усього в циклi - 1.1</t>
  </si>
  <si>
    <t xml:space="preserve">Усього в циклi - 1.2 </t>
  </si>
  <si>
    <t>Усього в циклi - 1.3</t>
  </si>
  <si>
    <t>2. Цикл професійної підготовки</t>
  </si>
  <si>
    <t>Усього в циклi - 2.1</t>
  </si>
  <si>
    <t>Аспірант обирає блок дисциплін 1, 2 або 3 із загальним обсягом 300 годин (10 кредів  ECTS)</t>
  </si>
  <si>
    <t>Загальне навантаження, год</t>
  </si>
  <si>
    <t>Кредитів всього</t>
  </si>
  <si>
    <t>2.1. Нормативні дисципліни</t>
  </si>
  <si>
    <t>2.2. Дисципліни вільного вибору здобувачів</t>
  </si>
  <si>
    <t>Блок 1</t>
  </si>
  <si>
    <t>Блок 2</t>
  </si>
  <si>
    <t>Блок 3</t>
  </si>
  <si>
    <t>Усього в циклі 2.2.</t>
  </si>
  <si>
    <t>1.3.1</t>
  </si>
  <si>
    <t>1.3.2</t>
  </si>
  <si>
    <t>1.3.3</t>
  </si>
  <si>
    <t>2.1.1</t>
  </si>
  <si>
    <t>2.2.1</t>
  </si>
  <si>
    <t>2.2.2</t>
  </si>
  <si>
    <t>2.2.3</t>
  </si>
  <si>
    <t>2.2.4</t>
  </si>
  <si>
    <t>2.2.5</t>
  </si>
  <si>
    <t>2.2.6</t>
  </si>
  <si>
    <t>1.1. Гуманітарна підготовка</t>
  </si>
  <si>
    <t>ЦИКЛ ЗАГАЛЬНОЇ ПІДГОТОВКИ</t>
  </si>
  <si>
    <t>Гуманітарна підготовка</t>
  </si>
  <si>
    <t>Філософські основи наукових досліджень та інноваційних технологій</t>
  </si>
  <si>
    <t>Прикладна педагогіка вищої школи та основи корпоративної культури</t>
  </si>
  <si>
    <t xml:space="preserve">Загальнонаукова підготовка </t>
  </si>
  <si>
    <t>Математичне моделювання з використанням обчислювальної техніки у наукових дослідженнях</t>
  </si>
  <si>
    <t>Винахідництво та реєстрація прав на інтелектуальну власність, оцінка економічної ефективності інноваційних розробок</t>
  </si>
  <si>
    <t>Практична підготовка</t>
  </si>
  <si>
    <t>Підготовка наукових статей, тез виступів на конференціях, заявок на винахід</t>
  </si>
  <si>
    <t>ЦИКЛ ПРОФЕСІЙНОЇ ПІДГОТОВКИ</t>
  </si>
  <si>
    <t xml:space="preserve">Нормативні дисципліни </t>
  </si>
  <si>
    <t>Наукові та інноваційні завдання й проблеми прикладної механіки</t>
  </si>
  <si>
    <t xml:space="preserve">Дисципліни вільного вибору здобувачів </t>
  </si>
  <si>
    <t>Тенденції розвитку комп’ютерних методів оптимізації технологічних процесів у машинобудуванні</t>
  </si>
  <si>
    <t>Задачі та проблеми використання віртуальних приладів дослідження параметрів технології на основі геометричного програмування</t>
  </si>
  <si>
    <t>Сучасні методи оптимізації технологічних процесів на основі теорії нечіткої логіки</t>
  </si>
  <si>
    <t>Нові підходи у дослідженнях зносу і стійкості ріжучих інструментів</t>
  </si>
  <si>
    <t>Нові підходи у дослідженнях процесів різання</t>
  </si>
  <si>
    <t>Разом за нормативною та варіативною частинами</t>
  </si>
  <si>
    <t>Кредити</t>
  </si>
  <si>
    <t>Екзаменів</t>
  </si>
  <si>
    <t>Кредитів на рік</t>
  </si>
  <si>
    <t>Усього за планом</t>
  </si>
  <si>
    <t xml:space="preserve"> Зав. відділом аспірантури         ______________ О.Г. Кошка</t>
  </si>
  <si>
    <t>ПОЗНАЧЕННЯ:  Т - теоретичне навчання;  С - екзаменаційна сесія;  К - канікули;  Д - дисертаційні дослідження; П - практика; О - оформлення і представлення дисертації</t>
  </si>
  <si>
    <t>С</t>
  </si>
  <si>
    <t>О</t>
  </si>
  <si>
    <t>1.1.1</t>
  </si>
  <si>
    <t>1.1.2</t>
  </si>
  <si>
    <t>1.1.3</t>
  </si>
  <si>
    <t>1.2.1</t>
  </si>
  <si>
    <t>1.2.2</t>
  </si>
  <si>
    <t>Аудиторне тижневе навантаження, год</t>
  </si>
  <si>
    <t>“______”___________________2016 р.</t>
  </si>
  <si>
    <t>ВМ</t>
  </si>
  <si>
    <t>Перекл.</t>
  </si>
  <si>
    <t>Філос.</t>
  </si>
  <si>
    <t>Філософія науки та професійна етика</t>
  </si>
  <si>
    <t>Прикладна педагогіка та психологія вищої школи</t>
  </si>
  <si>
    <t xml:space="preserve"> Завідувач  кафедри втоматизації та компютених систем______________В.В. Ткачов</t>
  </si>
  <si>
    <t>АКС</t>
  </si>
  <si>
    <t xml:space="preserve">АКС, </t>
  </si>
  <si>
    <t xml:space="preserve">Формалізація задач управління і розробка критеріїв якості функціонування систем автоматизації </t>
  </si>
  <si>
    <t>Ідентифікація та контроль параметрів управління</t>
  </si>
  <si>
    <t xml:space="preserve"> Методи створення АСУТП різного призначення  </t>
  </si>
  <si>
    <t xml:space="preserve"> Системи інтелектуальної підтримки прийняття рішень в умовах невизначеності </t>
  </si>
  <si>
    <r>
      <t>з галузі знань</t>
    </r>
    <r>
      <rPr>
        <b/>
        <u val="single"/>
        <sz val="7"/>
        <color indexed="8"/>
        <rFont val="Times New Roman"/>
        <family val="1"/>
      </rPr>
      <t xml:space="preserve">                                                  15 Автоматизація та приладобудування                                                                                                                                                  </t>
    </r>
  </si>
  <si>
    <r>
      <t xml:space="preserve">спеціальністю </t>
    </r>
    <r>
      <rPr>
        <b/>
        <u val="single"/>
        <sz val="7"/>
        <color indexed="8"/>
        <rFont val="Times New Roman"/>
        <family val="1"/>
      </rPr>
      <t xml:space="preserve">                                                   151 Автоматизація та комп’ютерно-інтегровані технології                                                                                                                                  </t>
    </r>
  </si>
  <si>
    <t>Наукові та інноваційні завдання й проблеми автоматизації та комп'ютерно-інтегрованих технологій</t>
  </si>
  <si>
    <t>Сучасні методи оптимізації  процесів керування технологічними  процесами</t>
  </si>
  <si>
    <t>Моделювання об'єктів і систем управління (статичні, динамічні, стохастичні, імітаційні моделі)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</si>
</sst>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"/>
    <numFmt numFmtId="197" formatCode="0.0;[Red]0.0"/>
    <numFmt numFmtId="198" formatCode="0.00;[Red]0.00"/>
    <numFmt numFmtId="199" formatCode="0;[Red]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[$-FC19]d\ mmmm\ yyyy\ &quot;г.&quot;"/>
    <numFmt numFmtId="208" formatCode="\ 0;\-0;;@"/>
    <numFmt numFmtId="209" formatCode="\ 00.;\-0.0;;@"/>
    <numFmt numFmtId="210" formatCode="\ 0.0;\-0.0;;@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7"/>
      <name val="Times New Roman"/>
      <family val="1"/>
    </font>
    <font>
      <b/>
      <u val="single"/>
      <sz val="8"/>
      <name val="Times New Roman"/>
      <family val="1"/>
    </font>
    <font>
      <b/>
      <u val="single"/>
      <sz val="7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b/>
      <sz val="14"/>
      <name val="Times New Roman"/>
      <family val="1"/>
    </font>
    <font>
      <b/>
      <sz val="14"/>
      <name val="Antiqua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3" fontId="7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49" fontId="12" fillId="0" borderId="20" xfId="0" applyNumberFormat="1" applyFont="1" applyBorder="1" applyAlignment="1">
      <alignment horizontal="left" vertical="top" wrapText="1"/>
    </xf>
    <xf numFmtId="49" fontId="12" fillId="0" borderId="21" xfId="0" applyNumberFormat="1" applyFont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5" fillId="32" borderId="2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32" borderId="31" xfId="0" applyFont="1" applyFill="1" applyBorder="1" applyAlignment="1">
      <alignment horizontal="center" vertical="center"/>
    </xf>
    <xf numFmtId="208" fontId="6" fillId="0" borderId="24" xfId="0" applyNumberFormat="1" applyFont="1" applyFill="1" applyBorder="1" applyAlignment="1">
      <alignment horizontal="center" vertical="center"/>
    </xf>
    <xf numFmtId="208" fontId="6" fillId="0" borderId="29" xfId="0" applyNumberFormat="1" applyFont="1" applyFill="1" applyBorder="1" applyAlignment="1">
      <alignment horizontal="center" vertical="center"/>
    </xf>
    <xf numFmtId="208" fontId="6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49" fontId="12" fillId="0" borderId="36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8" fillId="0" borderId="37" xfId="0" applyFont="1" applyFill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199" fontId="19" fillId="32" borderId="1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 horizontal="center" vertical="center" wrapText="1"/>
    </xf>
    <xf numFmtId="196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208" fontId="6" fillId="0" borderId="24" xfId="0" applyNumberFormat="1" applyFont="1" applyFill="1" applyBorder="1" applyAlignment="1">
      <alignment horizontal="center" vertical="center"/>
    </xf>
    <xf numFmtId="208" fontId="6" fillId="0" borderId="16" xfId="0" applyNumberFormat="1" applyFont="1" applyFill="1" applyBorder="1" applyAlignment="1">
      <alignment horizontal="center" vertical="center"/>
    </xf>
    <xf numFmtId="208" fontId="6" fillId="0" borderId="40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210" fontId="6" fillId="0" borderId="24" xfId="0" applyNumberFormat="1" applyFont="1" applyFill="1" applyBorder="1" applyAlignment="1">
      <alignment horizontal="center" vertical="center"/>
    </xf>
    <xf numFmtId="210" fontId="6" fillId="0" borderId="16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32" borderId="33" xfId="0" applyNumberFormat="1" applyFont="1" applyFill="1" applyBorder="1" applyAlignment="1">
      <alignment horizontal="center" vertical="center"/>
    </xf>
    <xf numFmtId="49" fontId="15" fillId="32" borderId="15" xfId="0" applyNumberFormat="1" applyFont="1" applyFill="1" applyBorder="1" applyAlignment="1">
      <alignment horizontal="center" vertical="center"/>
    </xf>
    <xf numFmtId="197" fontId="15" fillId="0" borderId="10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99" fontId="15" fillId="0" borderId="10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196" fontId="6" fillId="0" borderId="29" xfId="0" applyNumberFormat="1" applyFont="1" applyFill="1" applyBorder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30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78" fontId="15" fillId="0" borderId="10" xfId="43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9" fontId="15" fillId="0" borderId="37" xfId="0" applyNumberFormat="1" applyFont="1" applyFill="1" applyBorder="1" applyAlignment="1">
      <alignment horizontal="left" vertical="center" wrapText="1"/>
    </xf>
    <xf numFmtId="49" fontId="15" fillId="0" borderId="34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96" fontId="15" fillId="0" borderId="10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5" fillId="32" borderId="22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15" fillId="32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78" fontId="5" fillId="0" borderId="16" xfId="43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180975</xdr:colOff>
      <xdr:row>59</xdr:row>
      <xdr:rowOff>161925</xdr:rowOff>
    </xdr:from>
    <xdr:to>
      <xdr:col>51</xdr:col>
      <xdr:colOff>57150</xdr:colOff>
      <xdr:row>61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395412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0">
      <selection activeCell="C1" sqref="C1:D26"/>
    </sheetView>
  </sheetViews>
  <sheetFormatPr defaultColWidth="9.00390625" defaultRowHeight="12.75"/>
  <cols>
    <col min="1" max="1" width="14.75390625" style="28" customWidth="1"/>
    <col min="2" max="2" width="48.75390625" style="0" customWidth="1"/>
  </cols>
  <sheetData>
    <row r="1" spans="1:4" ht="19.5" thickBot="1">
      <c r="A1" s="25">
        <v>1</v>
      </c>
      <c r="B1" s="21" t="s">
        <v>92</v>
      </c>
      <c r="C1" s="21">
        <v>27</v>
      </c>
      <c r="D1" s="21">
        <f>100*C1/40</f>
        <v>67.5</v>
      </c>
    </row>
    <row r="2" spans="1:4" ht="19.5" thickBot="1">
      <c r="A2" s="26">
        <v>1.1</v>
      </c>
      <c r="B2" s="22" t="s">
        <v>93</v>
      </c>
      <c r="C2" s="23">
        <v>13</v>
      </c>
      <c r="D2" s="21">
        <f>100*C2/40</f>
        <v>32.5</v>
      </c>
    </row>
    <row r="3" spans="1:4" ht="38.25" thickBot="1">
      <c r="A3" s="27">
        <v>36892</v>
      </c>
      <c r="B3" s="24" t="s">
        <v>94</v>
      </c>
      <c r="C3" s="24">
        <v>3</v>
      </c>
      <c r="D3" s="21"/>
    </row>
    <row r="4" spans="1:4" ht="38.25" thickBot="1">
      <c r="A4" s="27">
        <v>37257</v>
      </c>
      <c r="B4" s="24" t="s">
        <v>63</v>
      </c>
      <c r="C4" s="24">
        <v>6</v>
      </c>
      <c r="D4" s="21"/>
    </row>
    <row r="5" spans="1:4" ht="38.25" thickBot="1">
      <c r="A5" s="27">
        <v>37622</v>
      </c>
      <c r="B5" s="24" t="s">
        <v>95</v>
      </c>
      <c r="C5" s="24">
        <v>4</v>
      </c>
      <c r="D5" s="21"/>
    </row>
    <row r="6" spans="1:4" ht="19.5" thickBot="1">
      <c r="A6" s="26">
        <v>1.2</v>
      </c>
      <c r="B6" s="22" t="s">
        <v>96</v>
      </c>
      <c r="C6" s="24">
        <v>6</v>
      </c>
      <c r="D6" s="21">
        <f>100*C6/40</f>
        <v>15</v>
      </c>
    </row>
    <row r="7" spans="1:4" ht="57" thickBot="1">
      <c r="A7" s="27">
        <v>36923</v>
      </c>
      <c r="B7" s="24" t="s">
        <v>97</v>
      </c>
      <c r="C7" s="24">
        <v>3</v>
      </c>
      <c r="D7" s="21"/>
    </row>
    <row r="8" spans="1:4" ht="75.75" thickBot="1">
      <c r="A8" s="27">
        <v>37288</v>
      </c>
      <c r="B8" s="24" t="s">
        <v>98</v>
      </c>
      <c r="C8" s="24">
        <v>3</v>
      </c>
      <c r="D8" s="21"/>
    </row>
    <row r="9" spans="1:4" ht="19.5" thickBot="1">
      <c r="A9" s="26">
        <v>1.3</v>
      </c>
      <c r="B9" s="23" t="s">
        <v>99</v>
      </c>
      <c r="C9" s="23">
        <v>8</v>
      </c>
      <c r="D9" s="21">
        <f>100*C9/40</f>
        <v>20</v>
      </c>
    </row>
    <row r="10" spans="1:4" ht="38.25" thickBot="1">
      <c r="A10" s="27">
        <v>36951</v>
      </c>
      <c r="B10" s="24" t="s">
        <v>66</v>
      </c>
      <c r="C10" s="24">
        <v>3</v>
      </c>
      <c r="D10" s="21"/>
    </row>
    <row r="11" spans="1:4" ht="57" thickBot="1">
      <c r="A11" s="27">
        <v>37316</v>
      </c>
      <c r="B11" s="24" t="s">
        <v>100</v>
      </c>
      <c r="C11" s="24">
        <v>3</v>
      </c>
      <c r="D11" s="21"/>
    </row>
    <row r="12" spans="1:4" ht="19.5" thickBot="1">
      <c r="A12" s="27">
        <v>37681</v>
      </c>
      <c r="B12" s="24" t="s">
        <v>64</v>
      </c>
      <c r="C12" s="24">
        <v>2</v>
      </c>
      <c r="D12" s="21"/>
    </row>
    <row r="13" spans="1:4" ht="38.25" thickBot="1">
      <c r="A13" s="26">
        <v>2</v>
      </c>
      <c r="B13" s="23" t="s">
        <v>101</v>
      </c>
      <c r="C13" s="23">
        <v>13</v>
      </c>
      <c r="D13" s="21">
        <f>100*C13/40</f>
        <v>32.5</v>
      </c>
    </row>
    <row r="14" spans="1:4" ht="19.5" thickBot="1">
      <c r="A14" s="26">
        <v>2.1</v>
      </c>
      <c r="B14" s="23" t="s">
        <v>102</v>
      </c>
      <c r="C14" s="23">
        <v>3</v>
      </c>
      <c r="D14" s="21">
        <f>100*C14/40</f>
        <v>7.5</v>
      </c>
    </row>
    <row r="15" spans="1:4" ht="38.25" thickBot="1">
      <c r="A15" s="27">
        <v>36893</v>
      </c>
      <c r="B15" s="24" t="s">
        <v>103</v>
      </c>
      <c r="C15" s="24">
        <v>3</v>
      </c>
      <c r="D15" s="21"/>
    </row>
    <row r="16" spans="1:4" ht="38.25" thickBot="1">
      <c r="A16" s="26">
        <v>2.2</v>
      </c>
      <c r="B16" s="23" t="s">
        <v>104</v>
      </c>
      <c r="C16" s="23">
        <v>10</v>
      </c>
      <c r="D16" s="21">
        <f>100*C16/40</f>
        <v>25</v>
      </c>
    </row>
    <row r="17" spans="1:4" ht="19.5" thickBot="1">
      <c r="A17" s="26"/>
      <c r="B17" s="23" t="s">
        <v>77</v>
      </c>
      <c r="C17" s="23"/>
      <c r="D17" s="21"/>
    </row>
    <row r="18" spans="1:4" ht="57" thickBot="1">
      <c r="A18" s="27">
        <v>36924</v>
      </c>
      <c r="B18" s="24" t="s">
        <v>59</v>
      </c>
      <c r="C18" s="24">
        <v>5</v>
      </c>
      <c r="D18" s="21"/>
    </row>
    <row r="19" spans="1:4" ht="57" thickBot="1">
      <c r="A19" s="27">
        <v>37289</v>
      </c>
      <c r="B19" s="24" t="s">
        <v>105</v>
      </c>
      <c r="C19" s="24">
        <v>5</v>
      </c>
      <c r="D19" s="21"/>
    </row>
    <row r="20" spans="1:4" ht="19.5" thickBot="1">
      <c r="A20" s="27"/>
      <c r="B20" s="23" t="s">
        <v>78</v>
      </c>
      <c r="C20" s="24"/>
      <c r="D20" s="21"/>
    </row>
    <row r="21" spans="1:4" ht="75.75" thickBot="1">
      <c r="A21" s="27">
        <v>37654</v>
      </c>
      <c r="B21" s="24" t="s">
        <v>106</v>
      </c>
      <c r="C21" s="24">
        <v>5</v>
      </c>
      <c r="D21" s="21"/>
    </row>
    <row r="22" spans="1:4" ht="57" thickBot="1">
      <c r="A22" s="27">
        <v>38019</v>
      </c>
      <c r="B22" s="24" t="s">
        <v>107</v>
      </c>
      <c r="C22" s="24">
        <v>5</v>
      </c>
      <c r="D22" s="21"/>
    </row>
    <row r="23" spans="1:4" ht="19.5" thickBot="1">
      <c r="A23" s="27"/>
      <c r="B23" s="23" t="s">
        <v>79</v>
      </c>
      <c r="C23" s="24"/>
      <c r="D23" s="21"/>
    </row>
    <row r="24" spans="1:4" ht="38.25" thickBot="1">
      <c r="A24" s="27">
        <v>38385</v>
      </c>
      <c r="B24" s="24" t="s">
        <v>108</v>
      </c>
      <c r="C24" s="24">
        <v>5</v>
      </c>
      <c r="D24" s="21"/>
    </row>
    <row r="25" spans="1:4" ht="38.25" thickBot="1">
      <c r="A25" s="27">
        <v>38750</v>
      </c>
      <c r="B25" s="24" t="s">
        <v>109</v>
      </c>
      <c r="C25" s="24">
        <v>5</v>
      </c>
      <c r="D25" s="21"/>
    </row>
    <row r="26" spans="1:4" ht="43.5" customHeight="1" thickBot="1">
      <c r="A26" s="78" t="s">
        <v>110</v>
      </c>
      <c r="B26" s="79"/>
      <c r="C26" s="23">
        <f>C2+C6+C9+C14+C16</f>
        <v>40</v>
      </c>
      <c r="D26" s="23">
        <v>100</v>
      </c>
    </row>
  </sheetData>
  <sheetProtection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73"/>
  <sheetViews>
    <sheetView tabSelected="1" view="pageBreakPreview" zoomScaleNormal="140" zoomScaleSheetLayoutView="100" workbookViewId="0" topLeftCell="A52">
      <selection activeCell="BB71" sqref="BB71"/>
    </sheetView>
  </sheetViews>
  <sheetFormatPr defaultColWidth="9.00390625" defaultRowHeight="7.5" customHeight="1"/>
  <cols>
    <col min="1" max="1" width="2.375" style="5" customWidth="1"/>
    <col min="2" max="2" width="3.125" style="5" customWidth="1"/>
    <col min="3" max="14" width="2.375" style="5" customWidth="1"/>
    <col min="15" max="21" width="2.625" style="5" customWidth="1"/>
    <col min="22" max="22" width="2.375" style="5" customWidth="1"/>
    <col min="23" max="23" width="5.375" style="5" customWidth="1"/>
    <col min="24" max="30" width="2.375" style="5" customWidth="1"/>
    <col min="31" max="31" width="3.25390625" style="5" customWidth="1"/>
    <col min="32" max="41" width="2.375" style="5" customWidth="1"/>
    <col min="42" max="42" width="4.125" style="5" customWidth="1"/>
    <col min="43" max="43" width="3.00390625" style="5" customWidth="1"/>
    <col min="44" max="44" width="3.875" style="5" customWidth="1"/>
    <col min="45" max="45" width="4.125" style="5" customWidth="1"/>
    <col min="46" max="46" width="3.875" style="5" customWidth="1"/>
    <col min="47" max="47" width="3.00390625" style="5" customWidth="1"/>
    <col min="48" max="49" width="4.375" style="5" customWidth="1"/>
    <col min="50" max="50" width="4.00390625" style="5" customWidth="1"/>
    <col min="51" max="51" width="3.00390625" style="5" customWidth="1"/>
    <col min="52" max="52" width="4.25390625" style="5" customWidth="1"/>
    <col min="53" max="53" width="4.125" style="5" customWidth="1"/>
    <col min="54" max="54" width="4.00390625" style="5" customWidth="1"/>
    <col min="55" max="55" width="3.00390625" style="5" customWidth="1"/>
    <col min="56" max="56" width="4.625" style="5" customWidth="1"/>
    <col min="57" max="57" width="5.00390625" style="5" customWidth="1"/>
    <col min="58" max="60" width="2.375" style="5" customWidth="1"/>
    <col min="61" max="62" width="4.75390625" style="5" customWidth="1"/>
    <col min="63" max="75" width="4.75390625" style="4" customWidth="1"/>
    <col min="76" max="84" width="9.125" style="4" customWidth="1"/>
    <col min="85" max="133" width="5.75390625" style="4" customWidth="1"/>
    <col min="134" max="16384" width="9.125" style="4" customWidth="1"/>
  </cols>
  <sheetData>
    <row r="1" spans="1:57" ht="11.25" customHeight="1">
      <c r="A1" s="6"/>
      <c r="B1" s="6"/>
      <c r="C1" s="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48" t="s">
        <v>18</v>
      </c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30"/>
      <c r="AP1" s="30"/>
      <c r="AQ1" s="30"/>
      <c r="AR1" s="30"/>
      <c r="AS1" s="30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</row>
    <row r="2" spans="1:57" ht="11.25" customHeight="1">
      <c r="A2" s="6"/>
      <c r="B2" s="6"/>
      <c r="D2" s="31"/>
      <c r="E2" s="7" t="s">
        <v>19</v>
      </c>
      <c r="G2" s="18"/>
      <c r="H2" s="18"/>
      <c r="I2" s="18"/>
      <c r="J2" s="18"/>
      <c r="K2" s="18"/>
      <c r="L2" s="31"/>
      <c r="M2" s="31"/>
      <c r="N2" s="31"/>
      <c r="O2" s="31"/>
      <c r="P2" s="148" t="s">
        <v>55</v>
      </c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30"/>
      <c r="AP2" s="30"/>
      <c r="AQ2" s="30"/>
      <c r="AR2" s="30"/>
      <c r="AS2" s="30"/>
      <c r="AT2" s="30"/>
      <c r="AU2" s="30"/>
      <c r="BD2" s="18"/>
      <c r="BE2" s="18"/>
    </row>
    <row r="3" spans="1:57" ht="11.25" customHeight="1">
      <c r="A3" s="6"/>
      <c r="B3" s="6"/>
      <c r="D3" s="18"/>
      <c r="E3" s="18"/>
      <c r="F3" s="18"/>
      <c r="G3" s="18"/>
      <c r="H3" s="18"/>
      <c r="I3" s="18"/>
      <c r="J3" s="18"/>
      <c r="K3" s="18"/>
      <c r="L3" s="18"/>
      <c r="M3" s="18"/>
      <c r="P3" s="149" t="s">
        <v>40</v>
      </c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31"/>
      <c r="AP3" s="31"/>
      <c r="AQ3" s="31"/>
      <c r="AR3" s="31"/>
      <c r="AS3" s="31"/>
      <c r="AT3" s="18"/>
      <c r="AU3" s="31"/>
      <c r="BD3" s="18"/>
      <c r="BE3" s="18"/>
    </row>
    <row r="4" spans="1:57" ht="11.25" customHeight="1">
      <c r="A4" s="6"/>
      <c r="B4" s="6"/>
      <c r="C4" s="6" t="s">
        <v>54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BD4" s="18"/>
      <c r="BE4" s="18"/>
    </row>
    <row r="5" spans="1:57" ht="11.25" customHeight="1">
      <c r="A5" s="6"/>
      <c r="B5" s="6"/>
      <c r="C5" s="1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P5" s="165" t="s">
        <v>41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8"/>
      <c r="AP5" s="18"/>
      <c r="AQ5" s="18"/>
      <c r="BD5" s="18"/>
      <c r="BE5" s="18"/>
    </row>
    <row r="6" spans="1:57" ht="11.25" customHeight="1">
      <c r="A6" s="6"/>
      <c r="B6" s="6"/>
      <c r="C6" s="6" t="s">
        <v>125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P6" s="165" t="s">
        <v>138</v>
      </c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8"/>
      <c r="AP6" s="18"/>
      <c r="AQ6" s="18"/>
      <c r="AR6" s="18"/>
      <c r="AS6" s="18"/>
      <c r="AT6" s="18"/>
      <c r="AU6" s="18"/>
      <c r="BD6" s="18"/>
      <c r="BE6" s="18"/>
    </row>
    <row r="7" spans="1:57" ht="11.25" customHeight="1">
      <c r="A7" s="6"/>
      <c r="B7" s="6"/>
      <c r="C7" s="10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P7" s="165" t="s">
        <v>139</v>
      </c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8"/>
      <c r="AP7" s="18"/>
      <c r="AQ7" s="18"/>
      <c r="AR7" s="18"/>
      <c r="AS7" s="18"/>
      <c r="AT7" s="18"/>
      <c r="AU7" s="18"/>
      <c r="BD7" s="18"/>
      <c r="BE7" s="18"/>
    </row>
    <row r="8" spans="1:57" ht="11.25" customHeight="1">
      <c r="A8" s="6"/>
      <c r="B8" s="6"/>
      <c r="C8" s="1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P8" s="165" t="s">
        <v>43</v>
      </c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8"/>
      <c r="AP8" s="18"/>
      <c r="AQ8" s="144" t="s">
        <v>42</v>
      </c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D8" s="18"/>
      <c r="BE8" s="18"/>
    </row>
    <row r="9" spans="1:57" ht="11.25" customHeight="1">
      <c r="A9" s="6"/>
      <c r="B9" s="6"/>
      <c r="C9" s="1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8"/>
      <c r="AP9" s="18"/>
      <c r="AQ9" s="18"/>
      <c r="AR9" s="18"/>
      <c r="AS9" s="18"/>
      <c r="AT9" s="18"/>
      <c r="AU9" s="18"/>
      <c r="BD9" s="18"/>
      <c r="BE9" s="18"/>
    </row>
    <row r="10" spans="1:57" ht="11.25" customHeight="1" thickBot="1">
      <c r="A10" s="6"/>
      <c r="B10" s="6"/>
      <c r="C10" s="6"/>
      <c r="D10" s="18"/>
      <c r="E10" s="18"/>
      <c r="F10" s="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48" t="s">
        <v>44</v>
      </c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32"/>
      <c r="AR10" s="32"/>
      <c r="AS10" s="32"/>
      <c r="AT10" s="32"/>
      <c r="AU10" s="32"/>
      <c r="AV10" s="32"/>
      <c r="AW10" s="32"/>
      <c r="AX10" s="18"/>
      <c r="AY10" s="18"/>
      <c r="AZ10" s="18"/>
      <c r="BA10" s="18"/>
      <c r="BB10" s="18"/>
      <c r="BC10" s="18"/>
      <c r="BD10" s="18"/>
      <c r="BE10" s="18"/>
    </row>
    <row r="11" spans="1:55" ht="11.25" customHeight="1">
      <c r="A11" s="4"/>
      <c r="B11" s="4"/>
      <c r="C11" s="207" t="s">
        <v>0</v>
      </c>
      <c r="D11" s="214" t="s">
        <v>1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6"/>
      <c r="BC11" s="217"/>
    </row>
    <row r="12" spans="1:55" ht="11.25" customHeight="1" thickBot="1">
      <c r="A12" s="4"/>
      <c r="B12" s="4"/>
      <c r="C12" s="208"/>
      <c r="D12" s="219" t="s">
        <v>4</v>
      </c>
      <c r="E12" s="210"/>
      <c r="F12" s="210"/>
      <c r="G12" s="210"/>
      <c r="H12" s="220"/>
      <c r="I12" s="210" t="s">
        <v>39</v>
      </c>
      <c r="J12" s="210"/>
      <c r="K12" s="210"/>
      <c r="L12" s="210"/>
      <c r="M12" s="210" t="s">
        <v>5</v>
      </c>
      <c r="N12" s="210"/>
      <c r="O12" s="210"/>
      <c r="P12" s="210"/>
      <c r="Q12" s="210" t="s">
        <v>6</v>
      </c>
      <c r="R12" s="210"/>
      <c r="S12" s="210"/>
      <c r="T12" s="210"/>
      <c r="U12" s="210"/>
      <c r="V12" s="210" t="s">
        <v>7</v>
      </c>
      <c r="W12" s="210"/>
      <c r="X12" s="210"/>
      <c r="Y12" s="210"/>
      <c r="Z12" s="210" t="s">
        <v>8</v>
      </c>
      <c r="AA12" s="210"/>
      <c r="AB12" s="210"/>
      <c r="AC12" s="210"/>
      <c r="AD12" s="213" t="s">
        <v>9</v>
      </c>
      <c r="AE12" s="211"/>
      <c r="AF12" s="211"/>
      <c r="AG12" s="211"/>
      <c r="AH12" s="218" t="s">
        <v>29</v>
      </c>
      <c r="AI12" s="211"/>
      <c r="AJ12" s="211"/>
      <c r="AK12" s="211"/>
      <c r="AL12" s="211"/>
      <c r="AM12" s="210" t="s">
        <v>28</v>
      </c>
      <c r="AN12" s="210"/>
      <c r="AO12" s="210"/>
      <c r="AP12" s="210"/>
      <c r="AQ12" s="210" t="s">
        <v>38</v>
      </c>
      <c r="AR12" s="210"/>
      <c r="AS12" s="210"/>
      <c r="AT12" s="210"/>
      <c r="AU12" s="210"/>
      <c r="AV12" s="210" t="s">
        <v>2</v>
      </c>
      <c r="AW12" s="211"/>
      <c r="AX12" s="211"/>
      <c r="AY12" s="211"/>
      <c r="AZ12" s="210" t="s">
        <v>3</v>
      </c>
      <c r="BA12" s="211"/>
      <c r="BB12" s="211"/>
      <c r="BC12" s="212"/>
    </row>
    <row r="13" spans="1:64" ht="11.25" customHeight="1" thickBot="1">
      <c r="A13" s="4"/>
      <c r="B13" s="4"/>
      <c r="C13" s="208"/>
      <c r="D13" s="35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5">
        <v>24</v>
      </c>
      <c r="AB13" s="15">
        <v>25</v>
      </c>
      <c r="AC13" s="15">
        <v>26</v>
      </c>
      <c r="AD13" s="15">
        <v>27</v>
      </c>
      <c r="AE13" s="15">
        <v>28</v>
      </c>
      <c r="AF13" s="15">
        <v>29</v>
      </c>
      <c r="AG13" s="15">
        <v>30</v>
      </c>
      <c r="AH13" s="15">
        <v>31</v>
      </c>
      <c r="AI13" s="15">
        <v>32</v>
      </c>
      <c r="AJ13" s="15">
        <v>33</v>
      </c>
      <c r="AK13" s="15">
        <v>34</v>
      </c>
      <c r="AL13" s="15">
        <v>35</v>
      </c>
      <c r="AM13" s="15">
        <v>36</v>
      </c>
      <c r="AN13" s="15">
        <v>37</v>
      </c>
      <c r="AO13" s="15">
        <v>38</v>
      </c>
      <c r="AP13" s="15">
        <v>39</v>
      </c>
      <c r="AQ13" s="15">
        <v>40</v>
      </c>
      <c r="AR13" s="15">
        <v>41</v>
      </c>
      <c r="AS13" s="15">
        <v>42</v>
      </c>
      <c r="AT13" s="15">
        <v>43</v>
      </c>
      <c r="AU13" s="15">
        <v>44</v>
      </c>
      <c r="AV13" s="15">
        <v>45</v>
      </c>
      <c r="AW13" s="15">
        <v>46</v>
      </c>
      <c r="AX13" s="15">
        <v>47</v>
      </c>
      <c r="AY13" s="15">
        <v>48</v>
      </c>
      <c r="AZ13" s="15">
        <v>49</v>
      </c>
      <c r="BA13" s="15">
        <v>50</v>
      </c>
      <c r="BB13" s="15">
        <v>51</v>
      </c>
      <c r="BC13" s="36">
        <v>52</v>
      </c>
      <c r="BI13" s="2"/>
      <c r="BJ13" s="2"/>
      <c r="BK13" s="3"/>
      <c r="BL13" s="3"/>
    </row>
    <row r="14" spans="1:55" ht="11.25" customHeight="1">
      <c r="A14" s="4"/>
      <c r="B14" s="4"/>
      <c r="C14" s="208"/>
      <c r="D14" s="37">
        <v>1</v>
      </c>
      <c r="E14" s="20">
        <v>8</v>
      </c>
      <c r="F14" s="20">
        <v>15</v>
      </c>
      <c r="G14" s="20">
        <v>22</v>
      </c>
      <c r="H14" s="20">
        <v>29</v>
      </c>
      <c r="I14" s="20">
        <v>5</v>
      </c>
      <c r="J14" s="20">
        <v>12</v>
      </c>
      <c r="K14" s="20">
        <v>19</v>
      </c>
      <c r="L14" s="20">
        <v>26</v>
      </c>
      <c r="M14" s="20">
        <v>2</v>
      </c>
      <c r="N14" s="20">
        <v>9</v>
      </c>
      <c r="O14" s="20">
        <v>16</v>
      </c>
      <c r="P14" s="20">
        <v>23</v>
      </c>
      <c r="Q14" s="20">
        <v>2</v>
      </c>
      <c r="R14" s="20">
        <v>9</v>
      </c>
      <c r="S14" s="20">
        <v>16</v>
      </c>
      <c r="T14" s="20">
        <v>23</v>
      </c>
      <c r="U14" s="20">
        <v>30</v>
      </c>
      <c r="V14" s="20">
        <v>6</v>
      </c>
      <c r="W14" s="20">
        <v>13</v>
      </c>
      <c r="X14" s="20">
        <v>20</v>
      </c>
      <c r="Y14" s="20">
        <v>27</v>
      </c>
      <c r="Z14" s="20">
        <v>4</v>
      </c>
      <c r="AA14" s="20">
        <v>11</v>
      </c>
      <c r="AB14" s="20">
        <v>18</v>
      </c>
      <c r="AC14" s="20">
        <v>25</v>
      </c>
      <c r="AD14" s="20">
        <v>1</v>
      </c>
      <c r="AE14" s="20">
        <v>8</v>
      </c>
      <c r="AF14" s="20">
        <v>15</v>
      </c>
      <c r="AG14" s="20">
        <v>22</v>
      </c>
      <c r="AH14" s="20">
        <v>29</v>
      </c>
      <c r="AI14" s="20">
        <v>6</v>
      </c>
      <c r="AJ14" s="20">
        <v>13</v>
      </c>
      <c r="AK14" s="20">
        <v>20</v>
      </c>
      <c r="AL14" s="20">
        <v>27</v>
      </c>
      <c r="AM14" s="20">
        <v>3</v>
      </c>
      <c r="AN14" s="20">
        <v>10</v>
      </c>
      <c r="AO14" s="20">
        <v>17</v>
      </c>
      <c r="AP14" s="20">
        <v>24</v>
      </c>
      <c r="AQ14" s="20">
        <v>31</v>
      </c>
      <c r="AR14" s="20">
        <v>7</v>
      </c>
      <c r="AS14" s="20">
        <v>14</v>
      </c>
      <c r="AT14" s="20">
        <v>21</v>
      </c>
      <c r="AU14" s="20">
        <v>28</v>
      </c>
      <c r="AV14" s="20">
        <v>5</v>
      </c>
      <c r="AW14" s="20">
        <v>12</v>
      </c>
      <c r="AX14" s="20">
        <v>19</v>
      </c>
      <c r="AY14" s="20">
        <v>26</v>
      </c>
      <c r="AZ14" s="20">
        <v>2</v>
      </c>
      <c r="BA14" s="20">
        <v>9</v>
      </c>
      <c r="BB14" s="20">
        <v>16</v>
      </c>
      <c r="BC14" s="38">
        <v>23</v>
      </c>
    </row>
    <row r="15" spans="1:55" ht="11.25" customHeight="1" thickBot="1">
      <c r="A15" s="4"/>
      <c r="B15" s="4"/>
      <c r="C15" s="209"/>
      <c r="D15" s="39">
        <v>7</v>
      </c>
      <c r="E15" s="17">
        <v>14</v>
      </c>
      <c r="F15" s="17">
        <v>21</v>
      </c>
      <c r="G15" s="17">
        <v>28</v>
      </c>
      <c r="H15" s="17">
        <v>4</v>
      </c>
      <c r="I15" s="17">
        <v>11</v>
      </c>
      <c r="J15" s="17">
        <v>18</v>
      </c>
      <c r="K15" s="17">
        <v>25</v>
      </c>
      <c r="L15" s="17">
        <v>1</v>
      </c>
      <c r="M15" s="17">
        <v>8</v>
      </c>
      <c r="N15" s="17">
        <v>15</v>
      </c>
      <c r="O15" s="17">
        <v>22</v>
      </c>
      <c r="P15" s="17">
        <v>1</v>
      </c>
      <c r="Q15" s="17">
        <v>8</v>
      </c>
      <c r="R15" s="17">
        <v>15</v>
      </c>
      <c r="S15" s="17">
        <v>22</v>
      </c>
      <c r="T15" s="17">
        <v>29</v>
      </c>
      <c r="U15" s="17">
        <v>5</v>
      </c>
      <c r="V15" s="17">
        <v>12</v>
      </c>
      <c r="W15" s="17">
        <v>19</v>
      </c>
      <c r="X15" s="17">
        <v>26</v>
      </c>
      <c r="Y15" s="17">
        <v>3</v>
      </c>
      <c r="Z15" s="17">
        <v>10</v>
      </c>
      <c r="AA15" s="17">
        <v>17</v>
      </c>
      <c r="AB15" s="17">
        <v>24</v>
      </c>
      <c r="AC15" s="17">
        <v>31</v>
      </c>
      <c r="AD15" s="17">
        <v>7</v>
      </c>
      <c r="AE15" s="17">
        <v>14</v>
      </c>
      <c r="AF15" s="17">
        <v>21</v>
      </c>
      <c r="AG15" s="17">
        <v>28</v>
      </c>
      <c r="AH15" s="17">
        <v>5</v>
      </c>
      <c r="AI15" s="17">
        <v>12</v>
      </c>
      <c r="AJ15" s="17">
        <v>19</v>
      </c>
      <c r="AK15" s="17">
        <v>26</v>
      </c>
      <c r="AL15" s="17">
        <v>2</v>
      </c>
      <c r="AM15" s="17">
        <v>9</v>
      </c>
      <c r="AN15" s="17">
        <v>16</v>
      </c>
      <c r="AO15" s="17">
        <v>23</v>
      </c>
      <c r="AP15" s="17">
        <v>30</v>
      </c>
      <c r="AQ15" s="17">
        <v>6</v>
      </c>
      <c r="AR15" s="17">
        <v>13</v>
      </c>
      <c r="AS15" s="17">
        <v>20</v>
      </c>
      <c r="AT15" s="17">
        <v>27</v>
      </c>
      <c r="AU15" s="17">
        <v>4</v>
      </c>
      <c r="AV15" s="17">
        <v>11</v>
      </c>
      <c r="AW15" s="17">
        <v>18</v>
      </c>
      <c r="AX15" s="17">
        <v>25</v>
      </c>
      <c r="AY15" s="17">
        <v>1</v>
      </c>
      <c r="AZ15" s="17">
        <v>8</v>
      </c>
      <c r="BA15" s="17">
        <v>15</v>
      </c>
      <c r="BB15" s="17">
        <v>22</v>
      </c>
      <c r="BC15" s="40">
        <v>31</v>
      </c>
    </row>
    <row r="16" spans="1:55" ht="11.25" customHeight="1">
      <c r="A16" s="4"/>
      <c r="B16" s="4"/>
      <c r="C16" s="12">
        <v>1</v>
      </c>
      <c r="D16" s="33" t="s">
        <v>24</v>
      </c>
      <c r="E16" s="20" t="s">
        <v>24</v>
      </c>
      <c r="F16" s="20" t="s">
        <v>24</v>
      </c>
      <c r="G16" s="20" t="s">
        <v>24</v>
      </c>
      <c r="H16" s="20" t="s">
        <v>24</v>
      </c>
      <c r="I16" s="20" t="s">
        <v>10</v>
      </c>
      <c r="J16" s="20" t="s">
        <v>10</v>
      </c>
      <c r="K16" s="20" t="s">
        <v>10</v>
      </c>
      <c r="L16" s="20" t="s">
        <v>10</v>
      </c>
      <c r="M16" s="20" t="s">
        <v>10</v>
      </c>
      <c r="N16" s="20" t="s">
        <v>24</v>
      </c>
      <c r="O16" s="20" t="s">
        <v>24</v>
      </c>
      <c r="P16" s="20" t="s">
        <v>24</v>
      </c>
      <c r="Q16" s="20" t="s">
        <v>24</v>
      </c>
      <c r="R16" s="20" t="s">
        <v>24</v>
      </c>
      <c r="S16" s="20" t="s">
        <v>24</v>
      </c>
      <c r="T16" s="20" t="s">
        <v>24</v>
      </c>
      <c r="U16" s="20" t="s">
        <v>24</v>
      </c>
      <c r="V16" s="20" t="s">
        <v>24</v>
      </c>
      <c r="W16" s="20" t="s">
        <v>26</v>
      </c>
      <c r="X16" s="20" t="s">
        <v>26</v>
      </c>
      <c r="Y16" s="20" t="s">
        <v>26</v>
      </c>
      <c r="Z16" s="20" t="s">
        <v>26</v>
      </c>
      <c r="AA16" s="20" t="s">
        <v>117</v>
      </c>
      <c r="AB16" s="20" t="s">
        <v>24</v>
      </c>
      <c r="AC16" s="20" t="s">
        <v>24</v>
      </c>
      <c r="AD16" s="20" t="s">
        <v>24</v>
      </c>
      <c r="AE16" s="20" t="s">
        <v>24</v>
      </c>
      <c r="AF16" s="20" t="s">
        <v>24</v>
      </c>
      <c r="AG16" s="20" t="s">
        <v>24</v>
      </c>
      <c r="AH16" s="20" t="s">
        <v>10</v>
      </c>
      <c r="AI16" s="20" t="s">
        <v>10</v>
      </c>
      <c r="AJ16" s="20" t="s">
        <v>10</v>
      </c>
      <c r="AK16" s="20" t="s">
        <v>10</v>
      </c>
      <c r="AL16" s="20" t="s">
        <v>10</v>
      </c>
      <c r="AM16" s="20" t="s">
        <v>10</v>
      </c>
      <c r="AN16" s="20" t="s">
        <v>10</v>
      </c>
      <c r="AO16" s="20" t="s">
        <v>10</v>
      </c>
      <c r="AP16" s="20" t="s">
        <v>10</v>
      </c>
      <c r="AQ16" s="20" t="s">
        <v>24</v>
      </c>
      <c r="AR16" s="20" t="s">
        <v>24</v>
      </c>
      <c r="AS16" s="20" t="s">
        <v>24</v>
      </c>
      <c r="AT16" s="20" t="s">
        <v>24</v>
      </c>
      <c r="AU16" s="20" t="s">
        <v>24</v>
      </c>
      <c r="AV16" s="20" t="s">
        <v>24</v>
      </c>
      <c r="AW16" s="20" t="s">
        <v>24</v>
      </c>
      <c r="AX16" s="20" t="s">
        <v>24</v>
      </c>
      <c r="AY16" s="20" t="s">
        <v>24</v>
      </c>
      <c r="AZ16" s="20" t="s">
        <v>24</v>
      </c>
      <c r="BA16" s="20" t="s">
        <v>24</v>
      </c>
      <c r="BB16" s="20" t="s">
        <v>24</v>
      </c>
      <c r="BC16" s="38" t="s">
        <v>117</v>
      </c>
    </row>
    <row r="17" spans="1:55" ht="11.25" customHeight="1">
      <c r="A17" s="4"/>
      <c r="B17" s="4"/>
      <c r="C17" s="13">
        <v>2</v>
      </c>
      <c r="D17" s="16" t="s">
        <v>24</v>
      </c>
      <c r="E17" s="8" t="s">
        <v>24</v>
      </c>
      <c r="F17" s="8" t="s">
        <v>24</v>
      </c>
      <c r="G17" s="8" t="s">
        <v>24</v>
      </c>
      <c r="H17" s="8" t="s">
        <v>24</v>
      </c>
      <c r="I17" s="8" t="s">
        <v>10</v>
      </c>
      <c r="J17" s="8" t="s">
        <v>10</v>
      </c>
      <c r="K17" s="8" t="s">
        <v>10</v>
      </c>
      <c r="L17" s="8" t="s">
        <v>10</v>
      </c>
      <c r="M17" s="8" t="s">
        <v>10</v>
      </c>
      <c r="N17" s="8" t="s">
        <v>24</v>
      </c>
      <c r="O17" s="8" t="s">
        <v>24</v>
      </c>
      <c r="P17" s="8" t="s">
        <v>24</v>
      </c>
      <c r="Q17" s="8" t="s">
        <v>24</v>
      </c>
      <c r="R17" s="8" t="s">
        <v>24</v>
      </c>
      <c r="S17" s="8" t="s">
        <v>24</v>
      </c>
      <c r="T17" s="8" t="s">
        <v>24</v>
      </c>
      <c r="U17" s="8" t="s">
        <v>24</v>
      </c>
      <c r="V17" s="8" t="s">
        <v>24</v>
      </c>
      <c r="W17" s="8" t="s">
        <v>24</v>
      </c>
      <c r="X17" s="8" t="s">
        <v>24</v>
      </c>
      <c r="Y17" s="8" t="s">
        <v>24</v>
      </c>
      <c r="Z17" s="8" t="s">
        <v>24</v>
      </c>
      <c r="AA17" s="8" t="s">
        <v>117</v>
      </c>
      <c r="AB17" s="8" t="s">
        <v>24</v>
      </c>
      <c r="AC17" s="8" t="s">
        <v>24</v>
      </c>
      <c r="AD17" s="8" t="s">
        <v>24</v>
      </c>
      <c r="AE17" s="8" t="s">
        <v>24</v>
      </c>
      <c r="AF17" s="8" t="s">
        <v>24</v>
      </c>
      <c r="AG17" s="8" t="s">
        <v>24</v>
      </c>
      <c r="AH17" s="8" t="s">
        <v>10</v>
      </c>
      <c r="AI17" s="8" t="s">
        <v>10</v>
      </c>
      <c r="AJ17" s="8" t="s">
        <v>10</v>
      </c>
      <c r="AK17" s="8" t="s">
        <v>10</v>
      </c>
      <c r="AL17" s="8" t="s">
        <v>10</v>
      </c>
      <c r="AM17" s="8" t="s">
        <v>10</v>
      </c>
      <c r="AN17" s="8" t="s">
        <v>10</v>
      </c>
      <c r="AO17" s="8" t="s">
        <v>10</v>
      </c>
      <c r="AP17" s="8" t="s">
        <v>10</v>
      </c>
      <c r="AQ17" s="8" t="s">
        <v>24</v>
      </c>
      <c r="AR17" s="8" t="s">
        <v>24</v>
      </c>
      <c r="AS17" s="8" t="s">
        <v>24</v>
      </c>
      <c r="AT17" s="8" t="s">
        <v>24</v>
      </c>
      <c r="AU17" s="8" t="s">
        <v>24</v>
      </c>
      <c r="AV17" s="8" t="s">
        <v>24</v>
      </c>
      <c r="AW17" s="8" t="s">
        <v>24</v>
      </c>
      <c r="AX17" s="8" t="s">
        <v>24</v>
      </c>
      <c r="AY17" s="8" t="s">
        <v>24</v>
      </c>
      <c r="AZ17" s="8" t="s">
        <v>24</v>
      </c>
      <c r="BA17" s="8" t="s">
        <v>24</v>
      </c>
      <c r="BB17" s="8" t="s">
        <v>24</v>
      </c>
      <c r="BC17" s="29" t="s">
        <v>117</v>
      </c>
    </row>
    <row r="18" spans="1:55" ht="11.25" customHeight="1">
      <c r="A18" s="4"/>
      <c r="B18" s="4"/>
      <c r="C18" s="13">
        <v>3</v>
      </c>
      <c r="D18" s="16" t="s">
        <v>25</v>
      </c>
      <c r="E18" s="8" t="s">
        <v>25</v>
      </c>
      <c r="F18" s="8" t="s">
        <v>25</v>
      </c>
      <c r="G18" s="8" t="s">
        <v>25</v>
      </c>
      <c r="H18" s="8" t="s">
        <v>25</v>
      </c>
      <c r="I18" s="8" t="s">
        <v>10</v>
      </c>
      <c r="J18" s="8" t="s">
        <v>10</v>
      </c>
      <c r="K18" s="8" t="s">
        <v>10</v>
      </c>
      <c r="L18" s="8" t="s">
        <v>10</v>
      </c>
      <c r="M18" s="8" t="s">
        <v>10</v>
      </c>
      <c r="N18" s="8" t="s">
        <v>25</v>
      </c>
      <c r="O18" s="8" t="s">
        <v>25</v>
      </c>
      <c r="P18" s="8" t="s">
        <v>25</v>
      </c>
      <c r="Q18" s="8" t="s">
        <v>25</v>
      </c>
      <c r="R18" s="8" t="s">
        <v>25</v>
      </c>
      <c r="S18" s="8" t="s">
        <v>25</v>
      </c>
      <c r="T18" s="8" t="s">
        <v>25</v>
      </c>
      <c r="U18" s="8" t="s">
        <v>25</v>
      </c>
      <c r="V18" s="8" t="s">
        <v>25</v>
      </c>
      <c r="W18" s="8" t="s">
        <v>25</v>
      </c>
      <c r="X18" s="8" t="s">
        <v>25</v>
      </c>
      <c r="Y18" s="8" t="s">
        <v>25</v>
      </c>
      <c r="Z18" s="8" t="s">
        <v>25</v>
      </c>
      <c r="AA18" s="8" t="s">
        <v>25</v>
      </c>
      <c r="AB18" s="8" t="s">
        <v>25</v>
      </c>
      <c r="AC18" s="8" t="s">
        <v>25</v>
      </c>
      <c r="AD18" s="8" t="s">
        <v>25</v>
      </c>
      <c r="AE18" s="8" t="s">
        <v>25</v>
      </c>
      <c r="AF18" s="8" t="s">
        <v>25</v>
      </c>
      <c r="AG18" s="8" t="s">
        <v>25</v>
      </c>
      <c r="AH18" s="8" t="s">
        <v>10</v>
      </c>
      <c r="AI18" s="8" t="s">
        <v>10</v>
      </c>
      <c r="AJ18" s="8" t="s">
        <v>10</v>
      </c>
      <c r="AK18" s="8" t="s">
        <v>10</v>
      </c>
      <c r="AL18" s="8" t="s">
        <v>10</v>
      </c>
      <c r="AM18" s="8" t="s">
        <v>10</v>
      </c>
      <c r="AN18" s="8" t="s">
        <v>10</v>
      </c>
      <c r="AO18" s="8" t="s">
        <v>10</v>
      </c>
      <c r="AP18" s="8" t="s">
        <v>10</v>
      </c>
      <c r="AQ18" s="8" t="s">
        <v>25</v>
      </c>
      <c r="AR18" s="8" t="s">
        <v>25</v>
      </c>
      <c r="AS18" s="8" t="s">
        <v>25</v>
      </c>
      <c r="AT18" s="8" t="s">
        <v>25</v>
      </c>
      <c r="AU18" s="8" t="s">
        <v>25</v>
      </c>
      <c r="AV18" s="8" t="s">
        <v>25</v>
      </c>
      <c r="AW18" s="8" t="s">
        <v>25</v>
      </c>
      <c r="AX18" s="8" t="s">
        <v>25</v>
      </c>
      <c r="AY18" s="8" t="s">
        <v>25</v>
      </c>
      <c r="AZ18" s="8" t="s">
        <v>25</v>
      </c>
      <c r="BA18" s="8" t="s">
        <v>25</v>
      </c>
      <c r="BB18" s="8" t="s">
        <v>25</v>
      </c>
      <c r="BC18" s="29" t="s">
        <v>25</v>
      </c>
    </row>
    <row r="19" spans="1:55" ht="11.25" customHeight="1" thickBot="1">
      <c r="A19" s="4"/>
      <c r="B19" s="4"/>
      <c r="C19" s="14">
        <v>4</v>
      </c>
      <c r="D19" s="34" t="s">
        <v>25</v>
      </c>
      <c r="E19" s="17" t="s">
        <v>25</v>
      </c>
      <c r="F19" s="17" t="s">
        <v>25</v>
      </c>
      <c r="G19" s="17" t="s">
        <v>25</v>
      </c>
      <c r="H19" s="17" t="s">
        <v>25</v>
      </c>
      <c r="I19" s="17" t="s">
        <v>10</v>
      </c>
      <c r="J19" s="17" t="s">
        <v>10</v>
      </c>
      <c r="K19" s="17" t="s">
        <v>10</v>
      </c>
      <c r="L19" s="17" t="s">
        <v>10</v>
      </c>
      <c r="M19" s="17" t="s">
        <v>10</v>
      </c>
      <c r="N19" s="17" t="s">
        <v>25</v>
      </c>
      <c r="O19" s="17" t="s">
        <v>25</v>
      </c>
      <c r="P19" s="17" t="s">
        <v>25</v>
      </c>
      <c r="Q19" s="17" t="s">
        <v>25</v>
      </c>
      <c r="R19" s="17" t="s">
        <v>25</v>
      </c>
      <c r="S19" s="17" t="s">
        <v>25</v>
      </c>
      <c r="T19" s="17" t="s">
        <v>25</v>
      </c>
      <c r="U19" s="17" t="s">
        <v>25</v>
      </c>
      <c r="V19" s="17" t="s">
        <v>25</v>
      </c>
      <c r="W19" s="17" t="s">
        <v>25</v>
      </c>
      <c r="X19" s="17" t="s">
        <v>25</v>
      </c>
      <c r="Y19" s="17" t="s">
        <v>25</v>
      </c>
      <c r="Z19" s="17" t="s">
        <v>25</v>
      </c>
      <c r="AA19" s="17" t="s">
        <v>25</v>
      </c>
      <c r="AB19" s="17" t="s">
        <v>25</v>
      </c>
      <c r="AC19" s="17" t="s">
        <v>25</v>
      </c>
      <c r="AD19" s="17" t="s">
        <v>25</v>
      </c>
      <c r="AE19" s="17" t="s">
        <v>25</v>
      </c>
      <c r="AF19" s="17" t="s">
        <v>25</v>
      </c>
      <c r="AG19" s="17" t="s">
        <v>25</v>
      </c>
      <c r="AH19" s="17" t="s">
        <v>10</v>
      </c>
      <c r="AI19" s="17" t="s">
        <v>10</v>
      </c>
      <c r="AJ19" s="17" t="s">
        <v>10</v>
      </c>
      <c r="AK19" s="17" t="s">
        <v>10</v>
      </c>
      <c r="AL19" s="17" t="s">
        <v>10</v>
      </c>
      <c r="AM19" s="17" t="s">
        <v>10</v>
      </c>
      <c r="AN19" s="17" t="s">
        <v>10</v>
      </c>
      <c r="AO19" s="17" t="s">
        <v>10</v>
      </c>
      <c r="AP19" s="17" t="s">
        <v>10</v>
      </c>
      <c r="AQ19" s="17" t="s">
        <v>118</v>
      </c>
      <c r="AR19" s="17" t="s">
        <v>118</v>
      </c>
      <c r="AS19" s="17" t="s">
        <v>118</v>
      </c>
      <c r="AT19" s="17" t="s">
        <v>118</v>
      </c>
      <c r="AU19" s="17" t="s">
        <v>118</v>
      </c>
      <c r="AV19" s="17" t="s">
        <v>118</v>
      </c>
      <c r="AW19" s="17" t="s">
        <v>118</v>
      </c>
      <c r="AX19" s="17" t="s">
        <v>118</v>
      </c>
      <c r="AY19" s="17" t="s">
        <v>118</v>
      </c>
      <c r="AZ19" s="17" t="s">
        <v>118</v>
      </c>
      <c r="BA19" s="17" t="s">
        <v>118</v>
      </c>
      <c r="BB19" s="17" t="s">
        <v>118</v>
      </c>
      <c r="BC19" s="40" t="s">
        <v>118</v>
      </c>
    </row>
    <row r="20" spans="1:54" ht="11.25" customHeight="1">
      <c r="A20" s="4"/>
      <c r="B20" s="4"/>
      <c r="C20" s="1"/>
      <c r="D20" s="41"/>
      <c r="E20" s="11"/>
      <c r="F20" s="42" t="s">
        <v>116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7" ht="11.25" customHeight="1">
      <c r="A21" s="1"/>
      <c r="B21" s="1"/>
      <c r="C21" s="2"/>
      <c r="D21" s="4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</row>
    <row r="22" spans="1:62" s="48" customFormat="1" ht="24.75" customHeight="1" thickBot="1">
      <c r="A22" s="43"/>
      <c r="B22" s="43"/>
      <c r="C22" s="44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149" t="s">
        <v>45</v>
      </c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7"/>
      <c r="BG22" s="47"/>
      <c r="BH22" s="47"/>
      <c r="BI22" s="47"/>
      <c r="BJ22" s="47"/>
    </row>
    <row r="23" spans="1:62" s="48" customFormat="1" ht="24.75" customHeight="1">
      <c r="A23" s="158" t="s">
        <v>11</v>
      </c>
      <c r="B23" s="159"/>
      <c r="C23" s="159" t="s">
        <v>12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72" t="s">
        <v>34</v>
      </c>
      <c r="W23" s="173"/>
      <c r="X23" s="174" t="s">
        <v>13</v>
      </c>
      <c r="Y23" s="174"/>
      <c r="Z23" s="174"/>
      <c r="AA23" s="175"/>
      <c r="AB23" s="159" t="s">
        <v>14</v>
      </c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82"/>
      <c r="AP23" s="190" t="s">
        <v>27</v>
      </c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1"/>
      <c r="BF23" s="47"/>
      <c r="BG23" s="47"/>
      <c r="BH23" s="47"/>
      <c r="BI23" s="47"/>
      <c r="BJ23" s="47"/>
    </row>
    <row r="24" spans="1:62" s="48" customFormat="1" ht="24.75" customHeight="1">
      <c r="A24" s="160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45"/>
      <c r="W24" s="146"/>
      <c r="X24" s="176"/>
      <c r="Y24" s="176"/>
      <c r="Z24" s="176"/>
      <c r="AA24" s="177"/>
      <c r="AB24" s="183" t="s">
        <v>35</v>
      </c>
      <c r="AC24" s="183"/>
      <c r="AD24" s="184" t="s">
        <v>46</v>
      </c>
      <c r="AE24" s="184"/>
      <c r="AF24" s="145" t="s">
        <v>15</v>
      </c>
      <c r="AG24" s="145"/>
      <c r="AH24" s="145"/>
      <c r="AI24" s="145"/>
      <c r="AJ24" s="145"/>
      <c r="AK24" s="145"/>
      <c r="AL24" s="145"/>
      <c r="AM24" s="145"/>
      <c r="AN24" s="145" t="s">
        <v>23</v>
      </c>
      <c r="AO24" s="146"/>
      <c r="AP24" s="197" t="s">
        <v>36</v>
      </c>
      <c r="AQ24" s="197"/>
      <c r="AR24" s="197"/>
      <c r="AS24" s="197"/>
      <c r="AT24" s="197"/>
      <c r="AU24" s="197"/>
      <c r="AV24" s="197"/>
      <c r="AW24" s="135"/>
      <c r="AX24" s="198" t="s">
        <v>37</v>
      </c>
      <c r="AY24" s="198"/>
      <c r="AZ24" s="198"/>
      <c r="BA24" s="198"/>
      <c r="BB24" s="198"/>
      <c r="BC24" s="198"/>
      <c r="BD24" s="198"/>
      <c r="BE24" s="199"/>
      <c r="BF24" s="47"/>
      <c r="BG24" s="47"/>
      <c r="BH24" s="47"/>
      <c r="BI24" s="47"/>
      <c r="BJ24" s="47"/>
    </row>
    <row r="25" spans="1:62" s="48" customFormat="1" ht="24.75" customHeight="1">
      <c r="A25" s="160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45"/>
      <c r="W25" s="146"/>
      <c r="X25" s="178" t="s">
        <v>52</v>
      </c>
      <c r="Y25" s="179"/>
      <c r="Z25" s="145" t="s">
        <v>53</v>
      </c>
      <c r="AA25" s="145"/>
      <c r="AB25" s="183"/>
      <c r="AC25" s="183"/>
      <c r="AD25" s="184"/>
      <c r="AE25" s="184"/>
      <c r="AF25" s="116" t="s">
        <v>16</v>
      </c>
      <c r="AG25" s="116"/>
      <c r="AH25" s="127" t="s">
        <v>17</v>
      </c>
      <c r="AI25" s="127"/>
      <c r="AJ25" s="127"/>
      <c r="AK25" s="127"/>
      <c r="AL25" s="127"/>
      <c r="AM25" s="127"/>
      <c r="AN25" s="145"/>
      <c r="AO25" s="146"/>
      <c r="AP25" s="192" t="s">
        <v>30</v>
      </c>
      <c r="AQ25" s="145"/>
      <c r="AR25" s="145"/>
      <c r="AS25" s="145"/>
      <c r="AT25" s="193" t="s">
        <v>31</v>
      </c>
      <c r="AU25" s="193"/>
      <c r="AV25" s="193"/>
      <c r="AW25" s="194"/>
      <c r="AX25" s="195" t="s">
        <v>32</v>
      </c>
      <c r="AY25" s="196"/>
      <c r="AZ25" s="196"/>
      <c r="BA25" s="196"/>
      <c r="BB25" s="193" t="s">
        <v>33</v>
      </c>
      <c r="BC25" s="193"/>
      <c r="BD25" s="193"/>
      <c r="BE25" s="194"/>
      <c r="BF25" s="47"/>
      <c r="BG25" s="47"/>
      <c r="BH25" s="47"/>
      <c r="BI25" s="47"/>
      <c r="BJ25" s="47"/>
    </row>
    <row r="26" spans="1:62" s="48" customFormat="1" ht="24.75" customHeight="1">
      <c r="A26" s="160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45"/>
      <c r="W26" s="146"/>
      <c r="X26" s="180"/>
      <c r="Y26" s="181"/>
      <c r="Z26" s="145"/>
      <c r="AA26" s="145"/>
      <c r="AB26" s="183"/>
      <c r="AC26" s="183"/>
      <c r="AD26" s="184"/>
      <c r="AE26" s="184"/>
      <c r="AF26" s="116"/>
      <c r="AG26" s="116"/>
      <c r="AH26" s="147" t="s">
        <v>47</v>
      </c>
      <c r="AI26" s="147"/>
      <c r="AJ26" s="127" t="s">
        <v>48</v>
      </c>
      <c r="AK26" s="127"/>
      <c r="AL26" s="127" t="s">
        <v>49</v>
      </c>
      <c r="AM26" s="127"/>
      <c r="AN26" s="145"/>
      <c r="AO26" s="146"/>
      <c r="AP26" s="53" t="s">
        <v>21</v>
      </c>
      <c r="AQ26" s="51" t="s">
        <v>22</v>
      </c>
      <c r="AR26" s="51" t="s">
        <v>50</v>
      </c>
      <c r="AS26" s="50" t="s">
        <v>51</v>
      </c>
      <c r="AT26" s="51" t="s">
        <v>21</v>
      </c>
      <c r="AU26" s="51" t="s">
        <v>22</v>
      </c>
      <c r="AV26" s="51" t="s">
        <v>50</v>
      </c>
      <c r="AW26" s="56" t="s">
        <v>51</v>
      </c>
      <c r="AX26" s="53" t="s">
        <v>21</v>
      </c>
      <c r="AY26" s="51" t="s">
        <v>22</v>
      </c>
      <c r="AZ26" s="51" t="s">
        <v>50</v>
      </c>
      <c r="BA26" s="50" t="s">
        <v>51</v>
      </c>
      <c r="BB26" s="51" t="s">
        <v>21</v>
      </c>
      <c r="BC26" s="51" t="s">
        <v>22</v>
      </c>
      <c r="BD26" s="51" t="s">
        <v>50</v>
      </c>
      <c r="BE26" s="56" t="s">
        <v>51</v>
      </c>
      <c r="BF26" s="47"/>
      <c r="BG26" s="47"/>
      <c r="BH26" s="47"/>
      <c r="BI26" s="47"/>
      <c r="BJ26" s="47"/>
    </row>
    <row r="27" spans="1:62" s="48" customFormat="1" ht="24.75" customHeight="1" thickBot="1">
      <c r="A27" s="153">
        <v>1</v>
      </c>
      <c r="B27" s="154"/>
      <c r="C27" s="154">
        <v>2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>
        <v>3</v>
      </c>
      <c r="W27" s="156"/>
      <c r="X27" s="157">
        <v>4</v>
      </c>
      <c r="Y27" s="154"/>
      <c r="Z27" s="154">
        <v>5</v>
      </c>
      <c r="AA27" s="154"/>
      <c r="AB27" s="154">
        <v>6</v>
      </c>
      <c r="AC27" s="154"/>
      <c r="AD27" s="186">
        <v>7</v>
      </c>
      <c r="AE27" s="186"/>
      <c r="AF27" s="186">
        <v>8</v>
      </c>
      <c r="AG27" s="186"/>
      <c r="AH27" s="154">
        <v>9</v>
      </c>
      <c r="AI27" s="154"/>
      <c r="AJ27" s="154">
        <v>10</v>
      </c>
      <c r="AK27" s="154"/>
      <c r="AL27" s="154">
        <v>11</v>
      </c>
      <c r="AM27" s="154"/>
      <c r="AN27" s="154">
        <v>12</v>
      </c>
      <c r="AO27" s="185"/>
      <c r="AP27" s="58">
        <v>13</v>
      </c>
      <c r="AQ27" s="57">
        <v>14</v>
      </c>
      <c r="AR27" s="57">
        <v>15</v>
      </c>
      <c r="AS27" s="57">
        <v>16</v>
      </c>
      <c r="AT27" s="57">
        <v>17</v>
      </c>
      <c r="AU27" s="57">
        <v>18</v>
      </c>
      <c r="AV27" s="57">
        <v>19</v>
      </c>
      <c r="AW27" s="59">
        <v>20</v>
      </c>
      <c r="AX27" s="58">
        <v>21</v>
      </c>
      <c r="AY27" s="57">
        <v>22</v>
      </c>
      <c r="AZ27" s="57">
        <v>23</v>
      </c>
      <c r="BA27" s="57">
        <v>24</v>
      </c>
      <c r="BB27" s="57">
        <v>25</v>
      </c>
      <c r="BC27" s="57">
        <v>26</v>
      </c>
      <c r="BD27" s="57">
        <v>27</v>
      </c>
      <c r="BE27" s="59">
        <v>28</v>
      </c>
      <c r="BF27" s="47"/>
      <c r="BG27" s="47"/>
      <c r="BH27" s="47"/>
      <c r="BI27" s="47"/>
      <c r="BJ27" s="47"/>
    </row>
    <row r="28" spans="1:62" s="48" customFormat="1" ht="15.75" customHeight="1" thickBot="1">
      <c r="A28" s="150" t="s">
        <v>60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2"/>
      <c r="BF28" s="47"/>
      <c r="BG28" s="47"/>
      <c r="BH28" s="47"/>
      <c r="BI28" s="47"/>
      <c r="BJ28" s="47"/>
    </row>
    <row r="29" spans="1:62" s="48" customFormat="1" ht="15.75" customHeight="1">
      <c r="A29" s="167" t="s">
        <v>91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9"/>
      <c r="BF29" s="47"/>
      <c r="BG29" s="47"/>
      <c r="BH29" s="47"/>
      <c r="BI29" s="47"/>
      <c r="BJ29" s="47"/>
    </row>
    <row r="30" spans="1:62" s="48" customFormat="1" ht="24.75" customHeight="1">
      <c r="A30" s="117" t="s">
        <v>119</v>
      </c>
      <c r="B30" s="118"/>
      <c r="C30" s="161" t="s">
        <v>129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27" t="s">
        <v>128</v>
      </c>
      <c r="W30" s="143"/>
      <c r="X30" s="115">
        <v>2</v>
      </c>
      <c r="Y30" s="116"/>
      <c r="Z30" s="116"/>
      <c r="AA30" s="116"/>
      <c r="AB30" s="128">
        <v>3</v>
      </c>
      <c r="AC30" s="128"/>
      <c r="AD30" s="116">
        <f>30*AB30</f>
        <v>90</v>
      </c>
      <c r="AE30" s="116"/>
      <c r="AF30" s="116">
        <f>SUM(AH30+AL30)</f>
        <v>36</v>
      </c>
      <c r="AG30" s="116"/>
      <c r="AH30" s="116">
        <v>18</v>
      </c>
      <c r="AI30" s="116"/>
      <c r="AJ30" s="116"/>
      <c r="AK30" s="116"/>
      <c r="AL30" s="116">
        <v>18</v>
      </c>
      <c r="AM30" s="116"/>
      <c r="AN30" s="116">
        <f>SUM(AD30-AF30)</f>
        <v>54</v>
      </c>
      <c r="AO30" s="114"/>
      <c r="AP30" s="61"/>
      <c r="AQ30" s="50"/>
      <c r="AR30" s="52"/>
      <c r="AS30" s="50"/>
      <c r="AT30" s="54">
        <v>18</v>
      </c>
      <c r="AU30" s="54"/>
      <c r="AV30" s="54">
        <v>18</v>
      </c>
      <c r="AW30" s="55">
        <v>84</v>
      </c>
      <c r="AX30" s="62"/>
      <c r="AY30" s="54"/>
      <c r="AZ30" s="54"/>
      <c r="BA30" s="54"/>
      <c r="BB30" s="54"/>
      <c r="BC30" s="54"/>
      <c r="BD30" s="54"/>
      <c r="BE30" s="55"/>
      <c r="BF30" s="47"/>
      <c r="BG30" s="47"/>
      <c r="BH30" s="47"/>
      <c r="BI30" s="47"/>
      <c r="BJ30" s="47"/>
    </row>
    <row r="31" spans="1:62" s="48" customFormat="1" ht="24.75" customHeight="1">
      <c r="A31" s="117" t="s">
        <v>120</v>
      </c>
      <c r="B31" s="118"/>
      <c r="C31" s="161" t="s">
        <v>63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27" t="s">
        <v>127</v>
      </c>
      <c r="W31" s="143"/>
      <c r="X31" s="132">
        <v>1</v>
      </c>
      <c r="Y31" s="127"/>
      <c r="Z31" s="127"/>
      <c r="AA31" s="127"/>
      <c r="AB31" s="166">
        <v>6</v>
      </c>
      <c r="AC31" s="166"/>
      <c r="AD31" s="116">
        <f>30*AB31</f>
        <v>180</v>
      </c>
      <c r="AE31" s="116"/>
      <c r="AF31" s="116">
        <f>SUM((AH31+AL31+AJ31))</f>
        <v>72</v>
      </c>
      <c r="AG31" s="116"/>
      <c r="AH31" s="127"/>
      <c r="AI31" s="127"/>
      <c r="AJ31" s="127"/>
      <c r="AK31" s="127"/>
      <c r="AL31" s="127">
        <v>72</v>
      </c>
      <c r="AM31" s="127"/>
      <c r="AN31" s="127">
        <f>SUM(AD31-AF31)</f>
        <v>108</v>
      </c>
      <c r="AO31" s="170"/>
      <c r="AP31" s="49"/>
      <c r="AQ31" s="50"/>
      <c r="AR31" s="50">
        <v>72</v>
      </c>
      <c r="AS31" s="50">
        <v>108</v>
      </c>
      <c r="AT31" s="54"/>
      <c r="AU31" s="54"/>
      <c r="AV31" s="54"/>
      <c r="AW31" s="55"/>
      <c r="AX31" s="62"/>
      <c r="AY31" s="54"/>
      <c r="AZ31" s="54"/>
      <c r="BA31" s="54"/>
      <c r="BB31" s="54"/>
      <c r="BC31" s="54"/>
      <c r="BD31" s="54"/>
      <c r="BE31" s="55"/>
      <c r="BF31" s="47"/>
      <c r="BG31" s="47"/>
      <c r="BH31" s="47"/>
      <c r="BI31" s="47"/>
      <c r="BJ31" s="47"/>
    </row>
    <row r="32" spans="1:62" s="48" customFormat="1" ht="24.75" customHeight="1">
      <c r="A32" s="117" t="s">
        <v>121</v>
      </c>
      <c r="B32" s="118"/>
      <c r="C32" s="120" t="s">
        <v>130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7" t="s">
        <v>128</v>
      </c>
      <c r="W32" s="143"/>
      <c r="X32" s="115"/>
      <c r="Y32" s="116"/>
      <c r="Z32" s="116">
        <v>1</v>
      </c>
      <c r="AA32" s="116"/>
      <c r="AB32" s="128">
        <v>4</v>
      </c>
      <c r="AC32" s="128"/>
      <c r="AD32" s="116">
        <f>30*AB32</f>
        <v>120</v>
      </c>
      <c r="AE32" s="116"/>
      <c r="AF32" s="116">
        <f>SUM(AH32:AM32)</f>
        <v>36</v>
      </c>
      <c r="AG32" s="116"/>
      <c r="AH32" s="116">
        <v>18</v>
      </c>
      <c r="AI32" s="116"/>
      <c r="AJ32" s="116"/>
      <c r="AK32" s="116"/>
      <c r="AL32" s="116">
        <v>18</v>
      </c>
      <c r="AM32" s="116"/>
      <c r="AN32" s="116">
        <f>SUM(AD32-AF32)</f>
        <v>84</v>
      </c>
      <c r="AO32" s="114"/>
      <c r="AP32" s="61">
        <v>18</v>
      </c>
      <c r="AQ32" s="52"/>
      <c r="AR32" s="52">
        <v>18</v>
      </c>
      <c r="AS32" s="50">
        <v>54</v>
      </c>
      <c r="AT32" s="54"/>
      <c r="AU32" s="54"/>
      <c r="AV32" s="54"/>
      <c r="AW32" s="55"/>
      <c r="AX32" s="62"/>
      <c r="AY32" s="54"/>
      <c r="AZ32" s="54"/>
      <c r="BA32" s="54"/>
      <c r="BB32" s="54"/>
      <c r="BC32" s="54"/>
      <c r="BD32" s="54"/>
      <c r="BE32" s="55"/>
      <c r="BF32" s="47"/>
      <c r="BG32" s="47"/>
      <c r="BH32" s="47"/>
      <c r="BI32" s="47"/>
      <c r="BJ32" s="47"/>
    </row>
    <row r="33" spans="1:62" s="66" customFormat="1" ht="15.75" customHeight="1" thickBot="1">
      <c r="A33" s="136" t="s">
        <v>67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8"/>
      <c r="X33" s="102">
        <v>2</v>
      </c>
      <c r="Y33" s="103"/>
      <c r="Z33" s="102">
        <v>1</v>
      </c>
      <c r="AA33" s="103"/>
      <c r="AB33" s="112">
        <f>SUM(AB30:AC32)</f>
        <v>13</v>
      </c>
      <c r="AC33" s="113"/>
      <c r="AD33" s="102">
        <f>SUM(AD30:AE32)</f>
        <v>390</v>
      </c>
      <c r="AE33" s="103"/>
      <c r="AF33" s="102">
        <f>SUM(AF30:AG32)</f>
        <v>144</v>
      </c>
      <c r="AG33" s="103"/>
      <c r="AH33" s="102">
        <f>SUM(AH30:AI32)</f>
        <v>36</v>
      </c>
      <c r="AI33" s="103"/>
      <c r="AJ33" s="102">
        <f>SUM(AJ30:AK32)</f>
        <v>0</v>
      </c>
      <c r="AK33" s="103"/>
      <c r="AL33" s="102">
        <f>SUM(AL30:AM32)</f>
        <v>108</v>
      </c>
      <c r="AM33" s="103"/>
      <c r="AN33" s="102">
        <f>SUM(AN30:AO32)</f>
        <v>246</v>
      </c>
      <c r="AO33" s="104"/>
      <c r="AP33" s="64">
        <f>SUM(AP30:AP32)</f>
        <v>18</v>
      </c>
      <c r="AQ33" s="63">
        <f aca="true" t="shared" si="0" ref="AQ33:BE33">SUM(AQ30:AQ32)</f>
        <v>0</v>
      </c>
      <c r="AR33" s="63">
        <f t="shared" si="0"/>
        <v>90</v>
      </c>
      <c r="AS33" s="63">
        <f t="shared" si="0"/>
        <v>162</v>
      </c>
      <c r="AT33" s="63">
        <f t="shared" si="0"/>
        <v>18</v>
      </c>
      <c r="AU33" s="63">
        <f t="shared" si="0"/>
        <v>0</v>
      </c>
      <c r="AV33" s="63">
        <f t="shared" si="0"/>
        <v>18</v>
      </c>
      <c r="AW33" s="65">
        <f t="shared" si="0"/>
        <v>84</v>
      </c>
      <c r="AX33" s="64">
        <f t="shared" si="0"/>
        <v>0</v>
      </c>
      <c r="AY33" s="63">
        <f t="shared" si="0"/>
        <v>0</v>
      </c>
      <c r="AZ33" s="63">
        <f t="shared" si="0"/>
        <v>0</v>
      </c>
      <c r="BA33" s="63">
        <f t="shared" si="0"/>
        <v>0</v>
      </c>
      <c r="BB33" s="63">
        <f t="shared" si="0"/>
        <v>0</v>
      </c>
      <c r="BC33" s="63">
        <f t="shared" si="0"/>
        <v>0</v>
      </c>
      <c r="BD33" s="63">
        <f t="shared" si="0"/>
        <v>0</v>
      </c>
      <c r="BE33" s="65">
        <f t="shared" si="0"/>
        <v>0</v>
      </c>
      <c r="BF33" s="46"/>
      <c r="BG33" s="46"/>
      <c r="BH33" s="46"/>
      <c r="BI33" s="46"/>
      <c r="BJ33" s="46"/>
    </row>
    <row r="34" spans="1:62" s="48" customFormat="1" ht="13.5" customHeight="1">
      <c r="A34" s="187" t="s">
        <v>61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9"/>
      <c r="BF34" s="47"/>
      <c r="BG34" s="47"/>
      <c r="BH34" s="47"/>
      <c r="BI34" s="47"/>
      <c r="BJ34" s="47"/>
    </row>
    <row r="35" spans="1:62" s="48" customFormat="1" ht="24.75" customHeight="1">
      <c r="A35" s="117" t="s">
        <v>122</v>
      </c>
      <c r="B35" s="118"/>
      <c r="C35" s="162" t="s">
        <v>58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  <c r="V35" s="170" t="s">
        <v>126</v>
      </c>
      <c r="W35" s="171"/>
      <c r="X35" s="132">
        <v>3</v>
      </c>
      <c r="Y35" s="127"/>
      <c r="Z35" s="127"/>
      <c r="AA35" s="127"/>
      <c r="AB35" s="128">
        <v>3</v>
      </c>
      <c r="AC35" s="128"/>
      <c r="AD35" s="116">
        <f>30*AB35</f>
        <v>90</v>
      </c>
      <c r="AE35" s="116"/>
      <c r="AF35" s="116">
        <f>SUM((AH35+AL35))</f>
        <v>36</v>
      </c>
      <c r="AG35" s="116"/>
      <c r="AH35" s="127">
        <v>18</v>
      </c>
      <c r="AI35" s="127"/>
      <c r="AJ35" s="127"/>
      <c r="AK35" s="127"/>
      <c r="AL35" s="127">
        <v>18</v>
      </c>
      <c r="AM35" s="127"/>
      <c r="AN35" s="127">
        <f>SUM(AD35-AF35)</f>
        <v>54</v>
      </c>
      <c r="AO35" s="170"/>
      <c r="AP35" s="49"/>
      <c r="AQ35" s="50"/>
      <c r="AR35" s="50"/>
      <c r="AS35" s="50"/>
      <c r="AT35" s="54"/>
      <c r="AU35" s="54"/>
      <c r="AV35" s="54"/>
      <c r="AW35" s="55"/>
      <c r="AX35" s="62">
        <v>18</v>
      </c>
      <c r="AY35" s="54"/>
      <c r="AZ35" s="54">
        <v>18</v>
      </c>
      <c r="BA35" s="54">
        <v>54</v>
      </c>
      <c r="BB35" s="54"/>
      <c r="BC35" s="54"/>
      <c r="BD35" s="54"/>
      <c r="BE35" s="55"/>
      <c r="BF35" s="47"/>
      <c r="BG35" s="47"/>
      <c r="BH35" s="47"/>
      <c r="BI35" s="47"/>
      <c r="BJ35" s="47"/>
    </row>
    <row r="36" spans="1:62" s="48" customFormat="1" ht="36.75" customHeight="1">
      <c r="A36" s="117" t="s">
        <v>123</v>
      </c>
      <c r="B36" s="118"/>
      <c r="C36" s="120" t="s">
        <v>98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V36" s="134" t="s">
        <v>133</v>
      </c>
      <c r="W36" s="135"/>
      <c r="X36" s="115"/>
      <c r="Y36" s="116"/>
      <c r="Z36" s="116">
        <v>3</v>
      </c>
      <c r="AA36" s="116"/>
      <c r="AB36" s="128">
        <v>3</v>
      </c>
      <c r="AC36" s="128"/>
      <c r="AD36" s="116">
        <f>30*AB36</f>
        <v>90</v>
      </c>
      <c r="AE36" s="116"/>
      <c r="AF36" s="116">
        <f>SUM((AH36+AL36))</f>
        <v>36</v>
      </c>
      <c r="AG36" s="116"/>
      <c r="AH36" s="116">
        <v>18</v>
      </c>
      <c r="AI36" s="116"/>
      <c r="AJ36" s="116"/>
      <c r="AK36" s="116"/>
      <c r="AL36" s="116">
        <v>18</v>
      </c>
      <c r="AM36" s="116"/>
      <c r="AN36" s="116">
        <f>SUM(AD36-AF36)</f>
        <v>54</v>
      </c>
      <c r="AO36" s="114"/>
      <c r="AP36" s="61"/>
      <c r="AQ36" s="52"/>
      <c r="AR36" s="52"/>
      <c r="AS36" s="50"/>
      <c r="AT36" s="54"/>
      <c r="AU36" s="54"/>
      <c r="AV36" s="54"/>
      <c r="AW36" s="55"/>
      <c r="AX36" s="62">
        <v>18</v>
      </c>
      <c r="AY36" s="54"/>
      <c r="AZ36" s="54">
        <v>18</v>
      </c>
      <c r="BA36" s="54">
        <v>54</v>
      </c>
      <c r="BB36" s="54"/>
      <c r="BC36" s="54"/>
      <c r="BD36" s="54"/>
      <c r="BE36" s="55"/>
      <c r="BF36" s="47"/>
      <c r="BG36" s="47"/>
      <c r="BH36" s="47"/>
      <c r="BI36" s="47"/>
      <c r="BJ36" s="47"/>
    </row>
    <row r="37" spans="1:62" s="48" customFormat="1" ht="24.75" customHeight="1" thickBot="1">
      <c r="A37" s="136" t="s">
        <v>68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8"/>
      <c r="X37" s="102">
        <v>1</v>
      </c>
      <c r="Y37" s="103"/>
      <c r="Z37" s="102">
        <v>1</v>
      </c>
      <c r="AA37" s="103"/>
      <c r="AB37" s="112">
        <f>SUM(AB35:AC36)</f>
        <v>6</v>
      </c>
      <c r="AC37" s="113"/>
      <c r="AD37" s="102">
        <f>SUM(AD35:AE36)</f>
        <v>180</v>
      </c>
      <c r="AE37" s="103"/>
      <c r="AF37" s="102">
        <f>SUM(AF35:AG36)</f>
        <v>72</v>
      </c>
      <c r="AG37" s="103"/>
      <c r="AH37" s="102">
        <f>SUM(AH35:AI36)</f>
        <v>36</v>
      </c>
      <c r="AI37" s="103"/>
      <c r="AJ37" s="102">
        <f>SUM(AJ35:AK36)</f>
        <v>0</v>
      </c>
      <c r="AK37" s="103"/>
      <c r="AL37" s="102">
        <f>SUM(AL35:AM36)</f>
        <v>36</v>
      </c>
      <c r="AM37" s="103"/>
      <c r="AN37" s="102">
        <f>SUM(AN35:AO36)</f>
        <v>108</v>
      </c>
      <c r="AO37" s="104"/>
      <c r="AP37" s="64">
        <f aca="true" t="shared" si="1" ref="AP37:BE37">SUM(AP35:AP36)</f>
        <v>0</v>
      </c>
      <c r="AQ37" s="63">
        <f t="shared" si="1"/>
        <v>0</v>
      </c>
      <c r="AR37" s="63">
        <f t="shared" si="1"/>
        <v>0</v>
      </c>
      <c r="AS37" s="63">
        <f t="shared" si="1"/>
        <v>0</v>
      </c>
      <c r="AT37" s="63">
        <f t="shared" si="1"/>
        <v>0</v>
      </c>
      <c r="AU37" s="63">
        <f t="shared" si="1"/>
        <v>0</v>
      </c>
      <c r="AV37" s="63">
        <f t="shared" si="1"/>
        <v>0</v>
      </c>
      <c r="AW37" s="65">
        <f t="shared" si="1"/>
        <v>0</v>
      </c>
      <c r="AX37" s="64">
        <f t="shared" si="1"/>
        <v>36</v>
      </c>
      <c r="AY37" s="63">
        <f t="shared" si="1"/>
        <v>0</v>
      </c>
      <c r="AZ37" s="63">
        <f t="shared" si="1"/>
        <v>36</v>
      </c>
      <c r="BA37" s="63">
        <f t="shared" si="1"/>
        <v>108</v>
      </c>
      <c r="BB37" s="63">
        <f t="shared" si="1"/>
        <v>0</v>
      </c>
      <c r="BC37" s="63">
        <f t="shared" si="1"/>
        <v>0</v>
      </c>
      <c r="BD37" s="63">
        <f t="shared" si="1"/>
        <v>0</v>
      </c>
      <c r="BE37" s="65">
        <f t="shared" si="1"/>
        <v>0</v>
      </c>
      <c r="BF37" s="47"/>
      <c r="BG37" s="47"/>
      <c r="BH37" s="47"/>
      <c r="BI37" s="47"/>
      <c r="BJ37" s="47"/>
    </row>
    <row r="38" spans="1:62" s="48" customFormat="1" ht="24.75" customHeight="1">
      <c r="A38" s="200" t="s">
        <v>62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201"/>
      <c r="BF38" s="47"/>
      <c r="BG38" s="47"/>
      <c r="BH38" s="47"/>
      <c r="BI38" s="47"/>
      <c r="BJ38" s="47"/>
    </row>
    <row r="39" spans="1:62" s="48" customFormat="1" ht="24.75" customHeight="1">
      <c r="A39" s="139" t="s">
        <v>81</v>
      </c>
      <c r="B39" s="140"/>
      <c r="C39" s="120" t="s">
        <v>66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2"/>
      <c r="V39" s="116" t="s">
        <v>132</v>
      </c>
      <c r="W39" s="123"/>
      <c r="X39" s="115"/>
      <c r="Y39" s="116"/>
      <c r="Z39" s="116">
        <v>2</v>
      </c>
      <c r="AA39" s="116"/>
      <c r="AB39" s="128">
        <v>3</v>
      </c>
      <c r="AC39" s="128"/>
      <c r="AD39" s="116">
        <f>SUM(AB39*30)</f>
        <v>90</v>
      </c>
      <c r="AE39" s="116"/>
      <c r="AF39" s="116">
        <v>36</v>
      </c>
      <c r="AG39" s="116"/>
      <c r="AH39" s="116"/>
      <c r="AI39" s="116"/>
      <c r="AJ39" s="116"/>
      <c r="AK39" s="116"/>
      <c r="AL39" s="116">
        <v>36</v>
      </c>
      <c r="AM39" s="116"/>
      <c r="AN39" s="116">
        <f>(AD39-AF39)</f>
        <v>54</v>
      </c>
      <c r="AO39" s="114"/>
      <c r="AP39" s="61"/>
      <c r="AQ39" s="50"/>
      <c r="AR39" s="52"/>
      <c r="AS39" s="50"/>
      <c r="AT39" s="54"/>
      <c r="AU39" s="54"/>
      <c r="AV39" s="52">
        <v>36</v>
      </c>
      <c r="AW39" s="55">
        <v>54</v>
      </c>
      <c r="AX39" s="62"/>
      <c r="AY39" s="54"/>
      <c r="AZ39" s="54"/>
      <c r="BA39" s="54"/>
      <c r="BB39" s="54"/>
      <c r="BC39" s="54"/>
      <c r="BD39" s="54"/>
      <c r="BE39" s="55"/>
      <c r="BF39" s="47"/>
      <c r="BG39" s="47"/>
      <c r="BH39" s="47"/>
      <c r="BI39" s="47"/>
      <c r="BJ39" s="47"/>
    </row>
    <row r="40" spans="1:62" s="48" customFormat="1" ht="24.75" customHeight="1">
      <c r="A40" s="139" t="s">
        <v>82</v>
      </c>
      <c r="B40" s="140"/>
      <c r="C40" s="120" t="s">
        <v>65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2"/>
      <c r="V40" s="116" t="s">
        <v>132</v>
      </c>
      <c r="W40" s="123"/>
      <c r="X40" s="132"/>
      <c r="Y40" s="127"/>
      <c r="Z40" s="127">
        <v>2</v>
      </c>
      <c r="AA40" s="127"/>
      <c r="AB40" s="128">
        <v>3</v>
      </c>
      <c r="AC40" s="128"/>
      <c r="AD40" s="116">
        <f>SUM(AB40*30)</f>
        <v>90</v>
      </c>
      <c r="AE40" s="116"/>
      <c r="AF40" s="116">
        <v>36</v>
      </c>
      <c r="AG40" s="116"/>
      <c r="AH40" s="127"/>
      <c r="AI40" s="127"/>
      <c r="AJ40" s="127"/>
      <c r="AK40" s="127"/>
      <c r="AL40" s="127">
        <v>36</v>
      </c>
      <c r="AM40" s="127"/>
      <c r="AN40" s="127">
        <f>(AD40-AF40)</f>
        <v>54</v>
      </c>
      <c r="AO40" s="170"/>
      <c r="AP40" s="49"/>
      <c r="AQ40" s="50"/>
      <c r="AR40" s="50"/>
      <c r="AS40" s="50"/>
      <c r="AT40" s="54"/>
      <c r="AU40" s="54"/>
      <c r="AV40" s="52">
        <v>36</v>
      </c>
      <c r="AW40" s="55">
        <v>54</v>
      </c>
      <c r="AX40" s="62"/>
      <c r="AY40" s="54"/>
      <c r="AZ40" s="54"/>
      <c r="BA40" s="54"/>
      <c r="BB40" s="54"/>
      <c r="BC40" s="54"/>
      <c r="BD40" s="54"/>
      <c r="BE40" s="55"/>
      <c r="BF40" s="47"/>
      <c r="BG40" s="47"/>
      <c r="BH40" s="47"/>
      <c r="BI40" s="47"/>
      <c r="BJ40" s="47"/>
    </row>
    <row r="41" spans="1:62" s="48" customFormat="1" ht="24.75" customHeight="1">
      <c r="A41" s="139" t="s">
        <v>83</v>
      </c>
      <c r="B41" s="140"/>
      <c r="C41" s="120" t="s">
        <v>64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16" t="s">
        <v>132</v>
      </c>
      <c r="W41" s="123"/>
      <c r="X41" s="115"/>
      <c r="Y41" s="116"/>
      <c r="Z41" s="116">
        <v>4</v>
      </c>
      <c r="AA41" s="116"/>
      <c r="AB41" s="128">
        <v>2</v>
      </c>
      <c r="AC41" s="128"/>
      <c r="AD41" s="116">
        <f>SUM(AB41*30)</f>
        <v>60</v>
      </c>
      <c r="AE41" s="116"/>
      <c r="AF41" s="116">
        <f>SUM(AH41:AM41)</f>
        <v>36</v>
      </c>
      <c r="AG41" s="116"/>
      <c r="AH41" s="116"/>
      <c r="AI41" s="116"/>
      <c r="AJ41" s="116"/>
      <c r="AK41" s="116"/>
      <c r="AL41" s="116">
        <v>36</v>
      </c>
      <c r="AM41" s="116"/>
      <c r="AN41" s="116">
        <f>(AD41-AF41)</f>
        <v>24</v>
      </c>
      <c r="AO41" s="114"/>
      <c r="AP41" s="61"/>
      <c r="AQ41" s="52"/>
      <c r="AR41" s="52"/>
      <c r="AS41" s="50"/>
      <c r="AT41" s="54"/>
      <c r="AU41" s="54"/>
      <c r="AV41" s="54"/>
      <c r="AW41" s="55"/>
      <c r="AX41" s="62"/>
      <c r="AY41" s="54"/>
      <c r="AZ41" s="54"/>
      <c r="BA41" s="54"/>
      <c r="BB41" s="54"/>
      <c r="BC41" s="54"/>
      <c r="BD41" s="54">
        <v>36</v>
      </c>
      <c r="BE41" s="55">
        <v>24</v>
      </c>
      <c r="BF41" s="47"/>
      <c r="BG41" s="47"/>
      <c r="BH41" s="47"/>
      <c r="BI41" s="47"/>
      <c r="BJ41" s="47"/>
    </row>
    <row r="42" spans="1:62" s="48" customFormat="1" ht="14.25" customHeight="1" thickBot="1">
      <c r="A42" s="129" t="s">
        <v>69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1"/>
      <c r="X42" s="102">
        <v>0</v>
      </c>
      <c r="Y42" s="103"/>
      <c r="Z42" s="102">
        <v>3</v>
      </c>
      <c r="AA42" s="103"/>
      <c r="AB42" s="112">
        <f>SUM(AB39:AC41)</f>
        <v>8</v>
      </c>
      <c r="AC42" s="113"/>
      <c r="AD42" s="102">
        <f aca="true" t="shared" si="2" ref="AD42:AN42">SUM(AD39:AE41)</f>
        <v>240</v>
      </c>
      <c r="AE42" s="103"/>
      <c r="AF42" s="102">
        <f t="shared" si="2"/>
        <v>108</v>
      </c>
      <c r="AG42" s="103"/>
      <c r="AH42" s="102">
        <f t="shared" si="2"/>
        <v>0</v>
      </c>
      <c r="AI42" s="103"/>
      <c r="AJ42" s="102">
        <f t="shared" si="2"/>
        <v>0</v>
      </c>
      <c r="AK42" s="103"/>
      <c r="AL42" s="102">
        <f t="shared" si="2"/>
        <v>108</v>
      </c>
      <c r="AM42" s="103"/>
      <c r="AN42" s="102">
        <f t="shared" si="2"/>
        <v>132</v>
      </c>
      <c r="AO42" s="104"/>
      <c r="AP42" s="64">
        <f>SUM(AP39:AP41)</f>
        <v>0</v>
      </c>
      <c r="AQ42" s="63">
        <f aca="true" t="shared" si="3" ref="AQ42:BE42">SUM(AQ39:AQ41)</f>
        <v>0</v>
      </c>
      <c r="AR42" s="63">
        <f t="shared" si="3"/>
        <v>0</v>
      </c>
      <c r="AS42" s="63">
        <f t="shared" si="3"/>
        <v>0</v>
      </c>
      <c r="AT42" s="63">
        <f t="shared" si="3"/>
        <v>0</v>
      </c>
      <c r="AU42" s="63">
        <f t="shared" si="3"/>
        <v>0</v>
      </c>
      <c r="AV42" s="63">
        <f t="shared" si="3"/>
        <v>72</v>
      </c>
      <c r="AW42" s="65">
        <f t="shared" si="3"/>
        <v>108</v>
      </c>
      <c r="AX42" s="64">
        <f t="shared" si="3"/>
        <v>0</v>
      </c>
      <c r="AY42" s="63">
        <f t="shared" si="3"/>
        <v>0</v>
      </c>
      <c r="AZ42" s="63">
        <f t="shared" si="3"/>
        <v>0</v>
      </c>
      <c r="BA42" s="63">
        <f t="shared" si="3"/>
        <v>0</v>
      </c>
      <c r="BB42" s="63">
        <f t="shared" si="3"/>
        <v>0</v>
      </c>
      <c r="BC42" s="63">
        <f t="shared" si="3"/>
        <v>0</v>
      </c>
      <c r="BD42" s="63">
        <f t="shared" si="3"/>
        <v>36</v>
      </c>
      <c r="BE42" s="65">
        <f t="shared" si="3"/>
        <v>24</v>
      </c>
      <c r="BF42" s="47"/>
      <c r="BG42" s="47"/>
      <c r="BH42" s="47"/>
      <c r="BI42" s="47"/>
      <c r="BJ42" s="47"/>
    </row>
    <row r="43" spans="1:62" s="48" customFormat="1" ht="14.25" customHeight="1">
      <c r="A43" s="124" t="s">
        <v>70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6"/>
      <c r="BF43" s="47"/>
      <c r="BG43" s="47"/>
      <c r="BH43" s="47"/>
      <c r="BI43" s="47"/>
      <c r="BJ43" s="47"/>
    </row>
    <row r="44" spans="1:62" s="48" customFormat="1" ht="15" customHeight="1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 t="s">
        <v>75</v>
      </c>
      <c r="AD44" s="70"/>
      <c r="AE44" s="70"/>
      <c r="AF44" s="70"/>
      <c r="AG44" s="70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9"/>
      <c r="BF44" s="47"/>
      <c r="BG44" s="47"/>
      <c r="BH44" s="47"/>
      <c r="BI44" s="47"/>
      <c r="BJ44" s="47"/>
    </row>
    <row r="45" spans="1:62" s="48" customFormat="1" ht="24.75" customHeight="1">
      <c r="A45" s="117" t="s">
        <v>84</v>
      </c>
      <c r="B45" s="118"/>
      <c r="C45" s="120" t="s">
        <v>140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16" t="s">
        <v>132</v>
      </c>
      <c r="W45" s="123"/>
      <c r="X45" s="115">
        <v>3</v>
      </c>
      <c r="Y45" s="116"/>
      <c r="Z45" s="116"/>
      <c r="AA45" s="116"/>
      <c r="AB45" s="133">
        <v>3</v>
      </c>
      <c r="AC45" s="133"/>
      <c r="AD45" s="114">
        <f>SUM(AB45*30)</f>
        <v>90</v>
      </c>
      <c r="AE45" s="115"/>
      <c r="AF45" s="114">
        <f>SUM(AH45:AM45)</f>
        <v>36</v>
      </c>
      <c r="AG45" s="115"/>
      <c r="AH45" s="116">
        <v>36</v>
      </c>
      <c r="AI45" s="116"/>
      <c r="AJ45" s="116"/>
      <c r="AK45" s="116"/>
      <c r="AL45" s="116"/>
      <c r="AM45" s="116"/>
      <c r="AN45" s="116">
        <f>AD45-AF45</f>
        <v>54</v>
      </c>
      <c r="AO45" s="123"/>
      <c r="AP45" s="60"/>
      <c r="AQ45" s="52"/>
      <c r="AR45" s="52"/>
      <c r="AS45" s="50"/>
      <c r="AT45" s="54"/>
      <c r="AU45" s="54"/>
      <c r="AV45" s="54"/>
      <c r="AW45" s="55"/>
      <c r="AX45" s="71">
        <v>36</v>
      </c>
      <c r="AY45" s="54"/>
      <c r="AZ45" s="54"/>
      <c r="BA45" s="54">
        <v>54</v>
      </c>
      <c r="BB45" s="54"/>
      <c r="BC45" s="54"/>
      <c r="BD45" s="54"/>
      <c r="BE45" s="55"/>
      <c r="BF45" s="47"/>
      <c r="BG45" s="47"/>
      <c r="BH45" s="47"/>
      <c r="BI45" s="47"/>
      <c r="BJ45" s="47"/>
    </row>
    <row r="46" spans="1:62" s="48" customFormat="1" ht="24.75" customHeight="1" thickBot="1">
      <c r="A46" s="129" t="s">
        <v>71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1"/>
      <c r="X46" s="102">
        <v>1</v>
      </c>
      <c r="Y46" s="103"/>
      <c r="Z46" s="102">
        <v>0</v>
      </c>
      <c r="AA46" s="103"/>
      <c r="AB46" s="102">
        <f>SUM(AB44:AC45)</f>
        <v>3</v>
      </c>
      <c r="AC46" s="103"/>
      <c r="AD46" s="102">
        <f>SUM(AB46*30)</f>
        <v>90</v>
      </c>
      <c r="AE46" s="103"/>
      <c r="AF46" s="102">
        <f>SUM(AF44:AG45)</f>
        <v>36</v>
      </c>
      <c r="AG46" s="103"/>
      <c r="AH46" s="102">
        <f>SUM(AH44:AI45)</f>
        <v>36</v>
      </c>
      <c r="AI46" s="103"/>
      <c r="AJ46" s="102">
        <f>SUM(AJ44:AK45)</f>
        <v>0</v>
      </c>
      <c r="AK46" s="103"/>
      <c r="AL46" s="102">
        <f>SUM(AL44:AM45)</f>
        <v>0</v>
      </c>
      <c r="AM46" s="103"/>
      <c r="AN46" s="102">
        <f>SUM(AN44:AO45)</f>
        <v>54</v>
      </c>
      <c r="AO46" s="104"/>
      <c r="AP46" s="64">
        <f aca="true" t="shared" si="4" ref="AP46:BE46">SUM(AP44:AP45)</f>
        <v>0</v>
      </c>
      <c r="AQ46" s="63">
        <f t="shared" si="4"/>
        <v>0</v>
      </c>
      <c r="AR46" s="63">
        <f t="shared" si="4"/>
        <v>0</v>
      </c>
      <c r="AS46" s="63">
        <f t="shared" si="4"/>
        <v>0</v>
      </c>
      <c r="AT46" s="63">
        <f t="shared" si="4"/>
        <v>0</v>
      </c>
      <c r="AU46" s="63">
        <f t="shared" si="4"/>
        <v>0</v>
      </c>
      <c r="AV46" s="63">
        <f t="shared" si="4"/>
        <v>0</v>
      </c>
      <c r="AW46" s="65">
        <f t="shared" si="4"/>
        <v>0</v>
      </c>
      <c r="AX46" s="64">
        <f t="shared" si="4"/>
        <v>36</v>
      </c>
      <c r="AY46" s="63">
        <f t="shared" si="4"/>
        <v>0</v>
      </c>
      <c r="AZ46" s="63">
        <f t="shared" si="4"/>
        <v>0</v>
      </c>
      <c r="BA46" s="63">
        <f t="shared" si="4"/>
        <v>54</v>
      </c>
      <c r="BB46" s="63">
        <f t="shared" si="4"/>
        <v>0</v>
      </c>
      <c r="BC46" s="63">
        <f t="shared" si="4"/>
        <v>0</v>
      </c>
      <c r="BD46" s="63">
        <f t="shared" si="4"/>
        <v>0</v>
      </c>
      <c r="BE46" s="65">
        <f t="shared" si="4"/>
        <v>0</v>
      </c>
      <c r="BF46" s="47"/>
      <c r="BG46" s="47"/>
      <c r="BH46" s="47"/>
      <c r="BI46" s="47"/>
      <c r="BJ46" s="47"/>
    </row>
    <row r="47" spans="1:62" s="48" customFormat="1" ht="17.25" customHeight="1">
      <c r="A47" s="124" t="s">
        <v>76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6"/>
      <c r="BF47" s="47"/>
      <c r="BG47" s="47"/>
      <c r="BH47" s="47"/>
      <c r="BI47" s="47"/>
      <c r="BJ47" s="47"/>
    </row>
    <row r="48" spans="1:62" s="48" customFormat="1" ht="17.25" customHeight="1">
      <c r="A48" s="124" t="s">
        <v>77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6"/>
      <c r="BF48" s="47"/>
      <c r="BG48" s="47"/>
      <c r="BH48" s="47"/>
      <c r="BI48" s="47"/>
      <c r="BJ48" s="47"/>
    </row>
    <row r="49" spans="1:62" s="48" customFormat="1" ht="24.75" customHeight="1">
      <c r="A49" s="117" t="s">
        <v>85</v>
      </c>
      <c r="B49" s="118"/>
      <c r="C49" s="120" t="s">
        <v>136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116" t="s">
        <v>132</v>
      </c>
      <c r="W49" s="123"/>
      <c r="X49" s="115"/>
      <c r="Y49" s="116"/>
      <c r="Z49" s="116">
        <v>4</v>
      </c>
      <c r="AA49" s="116"/>
      <c r="AB49" s="119">
        <v>5</v>
      </c>
      <c r="AC49" s="119"/>
      <c r="AD49" s="114">
        <f>SUM(AB49*30)</f>
        <v>150</v>
      </c>
      <c r="AE49" s="115"/>
      <c r="AF49" s="114">
        <f>SUM(AH49:AM49)</f>
        <v>36</v>
      </c>
      <c r="AG49" s="115"/>
      <c r="AH49" s="116">
        <v>18</v>
      </c>
      <c r="AI49" s="116"/>
      <c r="AJ49" s="116"/>
      <c r="AK49" s="116"/>
      <c r="AL49" s="116">
        <v>18</v>
      </c>
      <c r="AM49" s="116"/>
      <c r="AN49" s="116">
        <f>AD49-AF49</f>
        <v>114</v>
      </c>
      <c r="AO49" s="123"/>
      <c r="AP49" s="60"/>
      <c r="AQ49" s="52"/>
      <c r="AR49" s="52"/>
      <c r="AS49" s="50"/>
      <c r="AT49" s="54"/>
      <c r="AU49" s="54"/>
      <c r="AV49" s="54"/>
      <c r="AW49" s="55"/>
      <c r="AX49" s="71"/>
      <c r="AY49" s="54"/>
      <c r="AZ49" s="54"/>
      <c r="BA49" s="54"/>
      <c r="BB49" s="54">
        <v>18</v>
      </c>
      <c r="BC49" s="54"/>
      <c r="BD49" s="54">
        <v>18</v>
      </c>
      <c r="BE49" s="55">
        <v>144</v>
      </c>
      <c r="BF49" s="47"/>
      <c r="BG49" s="47"/>
      <c r="BH49" s="47"/>
      <c r="BI49" s="47"/>
      <c r="BJ49" s="47"/>
    </row>
    <row r="50" spans="1:62" s="48" customFormat="1" ht="24.75" customHeight="1">
      <c r="A50" s="117" t="s">
        <v>86</v>
      </c>
      <c r="B50" s="118"/>
      <c r="C50" s="120" t="s">
        <v>134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2"/>
      <c r="V50" s="116" t="s">
        <v>132</v>
      </c>
      <c r="W50" s="123"/>
      <c r="X50" s="115"/>
      <c r="Y50" s="116"/>
      <c r="Z50" s="116">
        <v>4</v>
      </c>
      <c r="AA50" s="116"/>
      <c r="AB50" s="119">
        <v>5</v>
      </c>
      <c r="AC50" s="119"/>
      <c r="AD50" s="114">
        <f>SUM(AB50*30)</f>
        <v>150</v>
      </c>
      <c r="AE50" s="115"/>
      <c r="AF50" s="114">
        <f>SUM(AH50:AM50)</f>
        <v>36</v>
      </c>
      <c r="AG50" s="115"/>
      <c r="AH50" s="116">
        <v>18</v>
      </c>
      <c r="AI50" s="116"/>
      <c r="AJ50" s="116"/>
      <c r="AK50" s="116"/>
      <c r="AL50" s="116">
        <v>18</v>
      </c>
      <c r="AM50" s="116"/>
      <c r="AN50" s="116">
        <f>AD50-AF50</f>
        <v>114</v>
      </c>
      <c r="AO50" s="123"/>
      <c r="AP50" s="60"/>
      <c r="AQ50" s="52"/>
      <c r="AR50" s="52"/>
      <c r="AS50" s="50"/>
      <c r="AT50" s="54"/>
      <c r="AU50" s="54"/>
      <c r="AV50" s="54"/>
      <c r="AW50" s="55"/>
      <c r="AX50" s="71"/>
      <c r="AY50" s="54"/>
      <c r="AZ50" s="54"/>
      <c r="BA50" s="54"/>
      <c r="BB50" s="54">
        <v>18</v>
      </c>
      <c r="BC50" s="54"/>
      <c r="BD50" s="54">
        <v>18</v>
      </c>
      <c r="BE50" s="55">
        <v>144</v>
      </c>
      <c r="BF50" s="47"/>
      <c r="BG50" s="47"/>
      <c r="BH50" s="47"/>
      <c r="BI50" s="47"/>
      <c r="BJ50" s="47"/>
    </row>
    <row r="51" spans="1:62" s="48" customFormat="1" ht="14.25" customHeight="1">
      <c r="A51" s="124" t="s">
        <v>78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6"/>
      <c r="BF51" s="47"/>
      <c r="BG51" s="47"/>
      <c r="BH51" s="47"/>
      <c r="BI51" s="47"/>
      <c r="BJ51" s="47"/>
    </row>
    <row r="52" spans="1:62" s="48" customFormat="1" ht="24.75" customHeight="1">
      <c r="A52" s="117" t="s">
        <v>87</v>
      </c>
      <c r="B52" s="118"/>
      <c r="C52" s="120" t="s">
        <v>135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2"/>
      <c r="V52" s="116" t="s">
        <v>132</v>
      </c>
      <c r="W52" s="123"/>
      <c r="X52" s="115"/>
      <c r="Y52" s="116"/>
      <c r="Z52" s="116">
        <v>4</v>
      </c>
      <c r="AA52" s="116"/>
      <c r="AB52" s="119">
        <v>5</v>
      </c>
      <c r="AC52" s="119"/>
      <c r="AD52" s="114">
        <f>SUM(AB52*30)</f>
        <v>150</v>
      </c>
      <c r="AE52" s="115"/>
      <c r="AF52" s="114">
        <f>SUM(AH52:AM52)</f>
        <v>36</v>
      </c>
      <c r="AG52" s="115"/>
      <c r="AH52" s="116">
        <v>18</v>
      </c>
      <c r="AI52" s="116"/>
      <c r="AJ52" s="116"/>
      <c r="AK52" s="116"/>
      <c r="AL52" s="116">
        <v>18</v>
      </c>
      <c r="AM52" s="116"/>
      <c r="AN52" s="116">
        <f>AD52-AF52</f>
        <v>114</v>
      </c>
      <c r="AO52" s="123"/>
      <c r="AP52" s="60"/>
      <c r="AQ52" s="52"/>
      <c r="AR52" s="52"/>
      <c r="AS52" s="50"/>
      <c r="AT52" s="54"/>
      <c r="AU52" s="54"/>
      <c r="AV52" s="54"/>
      <c r="AW52" s="55"/>
      <c r="AX52" s="71"/>
      <c r="AY52" s="54"/>
      <c r="AZ52" s="54"/>
      <c r="BA52" s="54"/>
      <c r="BB52" s="54">
        <v>18</v>
      </c>
      <c r="BC52" s="54"/>
      <c r="BD52" s="54">
        <v>18</v>
      </c>
      <c r="BE52" s="55">
        <v>144</v>
      </c>
      <c r="BF52" s="47"/>
      <c r="BG52" s="47"/>
      <c r="BH52" s="47"/>
      <c r="BI52" s="47"/>
      <c r="BJ52" s="47"/>
    </row>
    <row r="53" spans="1:62" s="48" customFormat="1" ht="24.75" customHeight="1">
      <c r="A53" s="117" t="s">
        <v>88</v>
      </c>
      <c r="B53" s="118"/>
      <c r="C53" s="120" t="s">
        <v>141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16" t="s">
        <v>132</v>
      </c>
      <c r="W53" s="123"/>
      <c r="X53" s="115"/>
      <c r="Y53" s="116"/>
      <c r="Z53" s="116">
        <v>4</v>
      </c>
      <c r="AA53" s="116"/>
      <c r="AB53" s="119">
        <v>5</v>
      </c>
      <c r="AC53" s="119"/>
      <c r="AD53" s="114">
        <f>SUM(AB53*30)</f>
        <v>150</v>
      </c>
      <c r="AE53" s="115"/>
      <c r="AF53" s="114">
        <f>SUM(AH53:AM53)</f>
        <v>36</v>
      </c>
      <c r="AG53" s="115"/>
      <c r="AH53" s="116">
        <v>18</v>
      </c>
      <c r="AI53" s="116"/>
      <c r="AJ53" s="116"/>
      <c r="AK53" s="116"/>
      <c r="AL53" s="116">
        <v>18</v>
      </c>
      <c r="AM53" s="116"/>
      <c r="AN53" s="116">
        <f>AD53-AF53</f>
        <v>114</v>
      </c>
      <c r="AO53" s="123"/>
      <c r="AP53" s="60"/>
      <c r="AQ53" s="52"/>
      <c r="AR53" s="52"/>
      <c r="AS53" s="50"/>
      <c r="AT53" s="54"/>
      <c r="AU53" s="54"/>
      <c r="AV53" s="54"/>
      <c r="AW53" s="55"/>
      <c r="AX53" s="71"/>
      <c r="AY53" s="54"/>
      <c r="AZ53" s="54"/>
      <c r="BA53" s="54"/>
      <c r="BB53" s="54">
        <v>18</v>
      </c>
      <c r="BC53" s="54"/>
      <c r="BD53" s="54">
        <v>18</v>
      </c>
      <c r="BE53" s="55">
        <v>144</v>
      </c>
      <c r="BF53" s="47"/>
      <c r="BG53" s="47"/>
      <c r="BH53" s="47"/>
      <c r="BI53" s="47"/>
      <c r="BJ53" s="47"/>
    </row>
    <row r="54" spans="1:62" s="48" customFormat="1" ht="16.5" customHeight="1">
      <c r="A54" s="124" t="s">
        <v>79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6"/>
      <c r="BF54" s="47"/>
      <c r="BG54" s="47"/>
      <c r="BH54" s="47"/>
      <c r="BI54" s="47"/>
      <c r="BJ54" s="47"/>
    </row>
    <row r="55" spans="1:62" s="48" customFormat="1" ht="24.75" customHeight="1">
      <c r="A55" s="117" t="s">
        <v>89</v>
      </c>
      <c r="B55" s="118"/>
      <c r="C55" s="120" t="s">
        <v>137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2"/>
      <c r="V55" s="116" t="s">
        <v>132</v>
      </c>
      <c r="W55" s="123"/>
      <c r="X55" s="115"/>
      <c r="Y55" s="116"/>
      <c r="Z55" s="116">
        <v>4</v>
      </c>
      <c r="AA55" s="116"/>
      <c r="AB55" s="119">
        <v>5</v>
      </c>
      <c r="AC55" s="119"/>
      <c r="AD55" s="114">
        <f>SUM(AB55*30)</f>
        <v>150</v>
      </c>
      <c r="AE55" s="115"/>
      <c r="AF55" s="114">
        <f>SUM(AH55:AM55)</f>
        <v>36</v>
      </c>
      <c r="AG55" s="115"/>
      <c r="AH55" s="116">
        <v>18</v>
      </c>
      <c r="AI55" s="116"/>
      <c r="AJ55" s="116"/>
      <c r="AK55" s="116"/>
      <c r="AL55" s="116">
        <v>18</v>
      </c>
      <c r="AM55" s="116"/>
      <c r="AN55" s="116">
        <f>AD55-AF55</f>
        <v>114</v>
      </c>
      <c r="AO55" s="123"/>
      <c r="AP55" s="60"/>
      <c r="AQ55" s="52"/>
      <c r="AR55" s="52"/>
      <c r="AS55" s="50"/>
      <c r="AT55" s="54"/>
      <c r="AU55" s="54"/>
      <c r="AV55" s="54"/>
      <c r="AW55" s="55"/>
      <c r="AX55" s="71"/>
      <c r="AY55" s="54"/>
      <c r="AZ55" s="54"/>
      <c r="BA55" s="54"/>
      <c r="BB55" s="54">
        <v>18</v>
      </c>
      <c r="BC55" s="54"/>
      <c r="BD55" s="54">
        <v>18</v>
      </c>
      <c r="BE55" s="55">
        <v>114</v>
      </c>
      <c r="BF55" s="47"/>
      <c r="BG55" s="47"/>
      <c r="BH55" s="47"/>
      <c r="BI55" s="47"/>
      <c r="BJ55" s="47"/>
    </row>
    <row r="56" spans="1:62" s="48" customFormat="1" ht="24.75" customHeight="1">
      <c r="A56" s="117" t="s">
        <v>90</v>
      </c>
      <c r="B56" s="118"/>
      <c r="C56" s="120" t="s">
        <v>142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2"/>
      <c r="V56" s="116" t="s">
        <v>132</v>
      </c>
      <c r="W56" s="123"/>
      <c r="X56" s="115"/>
      <c r="Y56" s="116"/>
      <c r="Z56" s="116">
        <v>4</v>
      </c>
      <c r="AA56" s="116"/>
      <c r="AB56" s="119">
        <v>5</v>
      </c>
      <c r="AC56" s="119"/>
      <c r="AD56" s="114">
        <f>SUM(AB56*30)</f>
        <v>150</v>
      </c>
      <c r="AE56" s="115"/>
      <c r="AF56" s="114">
        <f>SUM(AH56:AM56)</f>
        <v>36</v>
      </c>
      <c r="AG56" s="115"/>
      <c r="AH56" s="116">
        <v>18</v>
      </c>
      <c r="AI56" s="116"/>
      <c r="AJ56" s="116"/>
      <c r="AK56" s="116"/>
      <c r="AL56" s="116">
        <v>18</v>
      </c>
      <c r="AM56" s="116"/>
      <c r="AN56" s="116">
        <f>AD56-AF56</f>
        <v>114</v>
      </c>
      <c r="AO56" s="123"/>
      <c r="AP56" s="60"/>
      <c r="AQ56" s="52"/>
      <c r="AR56" s="52"/>
      <c r="AS56" s="50"/>
      <c r="AT56" s="54"/>
      <c r="AU56" s="54"/>
      <c r="AV56" s="54"/>
      <c r="AW56" s="55"/>
      <c r="AX56" s="71"/>
      <c r="AY56" s="54"/>
      <c r="AZ56" s="54"/>
      <c r="BA56" s="54"/>
      <c r="BB56" s="54">
        <v>18</v>
      </c>
      <c r="BC56" s="54"/>
      <c r="BD56" s="54">
        <v>18</v>
      </c>
      <c r="BE56" s="55">
        <v>114</v>
      </c>
      <c r="BF56" s="47"/>
      <c r="BG56" s="47"/>
      <c r="BH56" s="47"/>
      <c r="BI56" s="47"/>
      <c r="BJ56" s="47"/>
    </row>
    <row r="57" spans="1:62" s="48" customFormat="1" ht="24.75" customHeight="1" thickBot="1">
      <c r="A57" s="109" t="s">
        <v>80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1"/>
      <c r="X57" s="102">
        <v>0</v>
      </c>
      <c r="Y57" s="103"/>
      <c r="Z57" s="102">
        <v>2</v>
      </c>
      <c r="AA57" s="103"/>
      <c r="AB57" s="112">
        <f>AB55+AB56</f>
        <v>10</v>
      </c>
      <c r="AC57" s="113"/>
      <c r="AD57" s="102">
        <f>AD55+AD56</f>
        <v>300</v>
      </c>
      <c r="AE57" s="103"/>
      <c r="AF57" s="102">
        <f>AF55+AF56</f>
        <v>72</v>
      </c>
      <c r="AG57" s="103"/>
      <c r="AH57" s="102">
        <f>AH55+AH56</f>
        <v>36</v>
      </c>
      <c r="AI57" s="103"/>
      <c r="AJ57" s="102">
        <f>SUM(AJ41:AK41)</f>
        <v>0</v>
      </c>
      <c r="AK57" s="103"/>
      <c r="AL57" s="102">
        <f>SUM(AL55:AM56)</f>
        <v>36</v>
      </c>
      <c r="AM57" s="103"/>
      <c r="AN57" s="102">
        <f>SUM(AN55:AO56)</f>
        <v>228</v>
      </c>
      <c r="AO57" s="104"/>
      <c r="AP57" s="64">
        <f aca="true" t="shared" si="5" ref="AP57:BA57">SUM(AP55:AP56)</f>
        <v>0</v>
      </c>
      <c r="AQ57" s="63">
        <f t="shared" si="5"/>
        <v>0</v>
      </c>
      <c r="AR57" s="63">
        <f t="shared" si="5"/>
        <v>0</v>
      </c>
      <c r="AS57" s="63">
        <f t="shared" si="5"/>
        <v>0</v>
      </c>
      <c r="AT57" s="63">
        <f t="shared" si="5"/>
        <v>0</v>
      </c>
      <c r="AU57" s="63">
        <f t="shared" si="5"/>
        <v>0</v>
      </c>
      <c r="AV57" s="63">
        <f t="shared" si="5"/>
        <v>0</v>
      </c>
      <c r="AW57" s="65">
        <f t="shared" si="5"/>
        <v>0</v>
      </c>
      <c r="AX57" s="64">
        <f t="shared" si="5"/>
        <v>0</v>
      </c>
      <c r="AY57" s="63">
        <f t="shared" si="5"/>
        <v>0</v>
      </c>
      <c r="AZ57" s="63">
        <f t="shared" si="5"/>
        <v>0</v>
      </c>
      <c r="BA57" s="63">
        <f t="shared" si="5"/>
        <v>0</v>
      </c>
      <c r="BB57" s="63">
        <f>SUM(BB55:BB56)</f>
        <v>36</v>
      </c>
      <c r="BC57" s="63">
        <f>SUM(BC55:BC56)</f>
        <v>0</v>
      </c>
      <c r="BD57" s="63">
        <f>SUM(BD55:BD56)</f>
        <v>36</v>
      </c>
      <c r="BE57" s="65">
        <f>SUM(BE55:BE56)</f>
        <v>228</v>
      </c>
      <c r="BF57" s="47"/>
      <c r="BG57" s="47"/>
      <c r="BH57" s="47"/>
      <c r="BI57" s="47"/>
      <c r="BJ57" s="47"/>
    </row>
    <row r="58" spans="1:62" s="48" customFormat="1" ht="24.75" customHeight="1" thickBot="1">
      <c r="A58" s="105" t="s">
        <v>72</v>
      </c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8"/>
      <c r="BF58" s="47"/>
      <c r="BG58" s="47"/>
      <c r="BH58" s="47"/>
      <c r="BI58" s="47"/>
      <c r="BJ58" s="47"/>
    </row>
    <row r="59" spans="1:62" s="48" customFormat="1" ht="24.75" customHeight="1" thickBot="1">
      <c r="A59" s="202" t="s">
        <v>114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4"/>
      <c r="X59" s="102">
        <f>SUM(X33,X37,X42,X46,X57)</f>
        <v>4</v>
      </c>
      <c r="Y59" s="103"/>
      <c r="Z59" s="102">
        <f>SUM(Z33,Z37,Z42,Z46,Z57)</f>
        <v>7</v>
      </c>
      <c r="AA59" s="103"/>
      <c r="AB59" s="112">
        <f>AB33+AB37+AB42+AB46+AB57</f>
        <v>40</v>
      </c>
      <c r="AC59" s="113"/>
      <c r="AD59" s="102">
        <f>AD33+AD37+AD42+AD46+AD57</f>
        <v>1200</v>
      </c>
      <c r="AE59" s="103"/>
      <c r="AF59" s="102">
        <f>AF33+AF37+AF42+AF46+AF57</f>
        <v>432</v>
      </c>
      <c r="AG59" s="103"/>
      <c r="AH59" s="102">
        <f>AH33+AH37+AH42+AH46+AH57</f>
        <v>144</v>
      </c>
      <c r="AI59" s="103"/>
      <c r="AJ59" s="102">
        <f>AJ33+AJ37+AJ42+AJ46+AJ57</f>
        <v>0</v>
      </c>
      <c r="AK59" s="103"/>
      <c r="AL59" s="102">
        <f>AL33+AL37+AL42+AL46+AL57</f>
        <v>288</v>
      </c>
      <c r="AM59" s="103"/>
      <c r="AN59" s="102">
        <f>AN33+AN37+AN42+AN46+AN57</f>
        <v>768</v>
      </c>
      <c r="AO59" s="104"/>
      <c r="AP59" s="64">
        <f>AP33+AP37+AP42+AP46+AP57</f>
        <v>18</v>
      </c>
      <c r="AQ59" s="63">
        <f aca="true" t="shared" si="6" ref="AQ59:BE59">AQ33+AQ37+AQ42+AQ46+AQ57</f>
        <v>0</v>
      </c>
      <c r="AR59" s="63">
        <f t="shared" si="6"/>
        <v>90</v>
      </c>
      <c r="AS59" s="63">
        <f t="shared" si="6"/>
        <v>162</v>
      </c>
      <c r="AT59" s="63">
        <f t="shared" si="6"/>
        <v>18</v>
      </c>
      <c r="AU59" s="63">
        <f t="shared" si="6"/>
        <v>0</v>
      </c>
      <c r="AV59" s="63">
        <f t="shared" si="6"/>
        <v>90</v>
      </c>
      <c r="AW59" s="65">
        <f t="shared" si="6"/>
        <v>192</v>
      </c>
      <c r="AX59" s="64">
        <f t="shared" si="6"/>
        <v>72</v>
      </c>
      <c r="AY59" s="63">
        <f t="shared" si="6"/>
        <v>0</v>
      </c>
      <c r="AZ59" s="63">
        <f t="shared" si="6"/>
        <v>36</v>
      </c>
      <c r="BA59" s="63">
        <f t="shared" si="6"/>
        <v>162</v>
      </c>
      <c r="BB59" s="63">
        <f t="shared" si="6"/>
        <v>36</v>
      </c>
      <c r="BC59" s="63">
        <f t="shared" si="6"/>
        <v>0</v>
      </c>
      <c r="BD59" s="63">
        <f t="shared" si="6"/>
        <v>72</v>
      </c>
      <c r="BE59" s="65">
        <f t="shared" si="6"/>
        <v>252</v>
      </c>
      <c r="BF59" s="47"/>
      <c r="BG59" s="47"/>
      <c r="BH59" s="47"/>
      <c r="BI59" s="47"/>
      <c r="BJ59" s="47"/>
    </row>
    <row r="60" spans="1:23" s="72" customFormat="1" ht="24.75" customHeight="1">
      <c r="A60" s="97"/>
      <c r="B60" s="98"/>
      <c r="C60" s="98"/>
      <c r="D60" s="98"/>
      <c r="E60" s="98"/>
      <c r="F60" s="98"/>
      <c r="G60" s="99"/>
      <c r="H60" s="92" t="s">
        <v>30</v>
      </c>
      <c r="I60" s="92"/>
      <c r="J60" s="92"/>
      <c r="K60" s="92"/>
      <c r="L60" s="93" t="s">
        <v>31</v>
      </c>
      <c r="M60" s="93"/>
      <c r="N60" s="93"/>
      <c r="O60" s="93"/>
      <c r="P60" s="94" t="s">
        <v>32</v>
      </c>
      <c r="Q60" s="94"/>
      <c r="R60" s="94"/>
      <c r="S60" s="94"/>
      <c r="T60" s="93" t="s">
        <v>33</v>
      </c>
      <c r="U60" s="93"/>
      <c r="V60" s="93"/>
      <c r="W60" s="93"/>
    </row>
    <row r="61" spans="1:57" s="72" customFormat="1" ht="24.75" customHeight="1">
      <c r="A61" s="82" t="s">
        <v>111</v>
      </c>
      <c r="B61" s="83"/>
      <c r="C61" s="83"/>
      <c r="D61" s="83"/>
      <c r="E61" s="83"/>
      <c r="F61" s="83"/>
      <c r="G61" s="84"/>
      <c r="H61" s="95">
        <f>SUM(AP59:AS59)/30</f>
        <v>9</v>
      </c>
      <c r="I61" s="95"/>
      <c r="J61" s="95"/>
      <c r="K61" s="95"/>
      <c r="L61" s="95">
        <f>SUM(AT59:AW59)/30</f>
        <v>10</v>
      </c>
      <c r="M61" s="95"/>
      <c r="N61" s="95"/>
      <c r="O61" s="95"/>
      <c r="P61" s="95">
        <f>SUM(AX59:BA59)/30</f>
        <v>9</v>
      </c>
      <c r="Q61" s="95"/>
      <c r="R61" s="95"/>
      <c r="S61" s="95"/>
      <c r="T61" s="95">
        <f>SUM(BB59:BE59)/30</f>
        <v>12</v>
      </c>
      <c r="U61" s="95"/>
      <c r="V61" s="95"/>
      <c r="W61" s="95"/>
      <c r="AA61" s="73"/>
      <c r="AB61" s="73"/>
      <c r="AC61" s="73"/>
      <c r="AD61" s="73"/>
      <c r="AF61" s="100" t="s">
        <v>131</v>
      </c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91"/>
      <c r="BB61" s="91"/>
      <c r="BC61" s="91"/>
      <c r="BD61" s="91"/>
      <c r="BE61" s="91"/>
    </row>
    <row r="62" spans="1:57" s="72" customFormat="1" ht="24.75" customHeight="1">
      <c r="A62" s="82" t="s">
        <v>73</v>
      </c>
      <c r="B62" s="83"/>
      <c r="C62" s="83"/>
      <c r="D62" s="83"/>
      <c r="E62" s="83"/>
      <c r="F62" s="83"/>
      <c r="G62" s="84"/>
      <c r="H62" s="96">
        <f>SUM(AP59:AS59)</f>
        <v>270</v>
      </c>
      <c r="I62" s="96"/>
      <c r="J62" s="96"/>
      <c r="K62" s="96"/>
      <c r="L62" s="96">
        <f>SUM(AT59:AW59)</f>
        <v>300</v>
      </c>
      <c r="M62" s="96"/>
      <c r="N62" s="96"/>
      <c r="O62" s="96"/>
      <c r="P62" s="96">
        <f>SUM(AX59:BA59)</f>
        <v>270</v>
      </c>
      <c r="Q62" s="96"/>
      <c r="R62" s="96"/>
      <c r="S62" s="96"/>
      <c r="T62" s="96">
        <f>SUM(BB59:BE59)</f>
        <v>360</v>
      </c>
      <c r="U62" s="96"/>
      <c r="V62" s="96"/>
      <c r="W62" s="96"/>
      <c r="AA62" s="74"/>
      <c r="AB62" s="74"/>
      <c r="AC62" s="74"/>
      <c r="AD62" s="75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</row>
    <row r="63" spans="1:57" s="72" customFormat="1" ht="24.75" customHeight="1">
      <c r="A63" s="82" t="s">
        <v>124</v>
      </c>
      <c r="B63" s="83"/>
      <c r="C63" s="83"/>
      <c r="D63" s="83"/>
      <c r="E63" s="83"/>
      <c r="F63" s="83"/>
      <c r="G63" s="84"/>
      <c r="H63" s="88">
        <f>SUM(AP59:AR59)/18</f>
        <v>6</v>
      </c>
      <c r="I63" s="88"/>
      <c r="J63" s="88"/>
      <c r="K63" s="88"/>
      <c r="L63" s="88">
        <f>SUM(AT59:AV59)/18</f>
        <v>6</v>
      </c>
      <c r="M63" s="88"/>
      <c r="N63" s="88"/>
      <c r="O63" s="88"/>
      <c r="P63" s="88">
        <f>SUM(AX59:AZ59)/18</f>
        <v>6</v>
      </c>
      <c r="Q63" s="88"/>
      <c r="R63" s="88"/>
      <c r="S63" s="88"/>
      <c r="T63" s="96">
        <f>SUM(BB59:BD59)/18</f>
        <v>6</v>
      </c>
      <c r="U63" s="96"/>
      <c r="V63" s="96"/>
      <c r="W63" s="96"/>
      <c r="AA63" s="77"/>
      <c r="AB63" s="74"/>
      <c r="AC63" s="74"/>
      <c r="AD63" s="75"/>
      <c r="AF63" s="101" t="s">
        <v>115</v>
      </c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</row>
    <row r="64" spans="1:41" s="72" customFormat="1" ht="24.75" customHeight="1">
      <c r="A64" s="82" t="s">
        <v>112</v>
      </c>
      <c r="B64" s="83"/>
      <c r="C64" s="83"/>
      <c r="D64" s="83"/>
      <c r="E64" s="83"/>
      <c r="F64" s="83"/>
      <c r="G64" s="84"/>
      <c r="H64" s="85">
        <v>1</v>
      </c>
      <c r="I64" s="85"/>
      <c r="J64" s="85"/>
      <c r="K64" s="85"/>
      <c r="L64" s="86">
        <v>1</v>
      </c>
      <c r="M64" s="86"/>
      <c r="N64" s="86"/>
      <c r="O64" s="86"/>
      <c r="P64" s="87">
        <v>2</v>
      </c>
      <c r="Q64" s="87"/>
      <c r="R64" s="87"/>
      <c r="S64" s="87"/>
      <c r="T64" s="86"/>
      <c r="U64" s="86"/>
      <c r="V64" s="86"/>
      <c r="W64" s="86"/>
      <c r="AA64" s="77"/>
      <c r="AB64" s="74"/>
      <c r="AC64" s="74"/>
      <c r="AD64" s="75"/>
      <c r="AO64" s="76"/>
    </row>
    <row r="65" spans="1:57" s="72" customFormat="1" ht="24.75" customHeight="1">
      <c r="A65" s="82" t="s">
        <v>20</v>
      </c>
      <c r="B65" s="83"/>
      <c r="C65" s="83"/>
      <c r="D65" s="83"/>
      <c r="E65" s="83"/>
      <c r="F65" s="83"/>
      <c r="G65" s="84"/>
      <c r="H65" s="85">
        <v>1</v>
      </c>
      <c r="I65" s="85"/>
      <c r="J65" s="85"/>
      <c r="K65" s="85"/>
      <c r="L65" s="87">
        <v>2</v>
      </c>
      <c r="M65" s="87"/>
      <c r="N65" s="87"/>
      <c r="O65" s="87"/>
      <c r="P65" s="87">
        <v>1</v>
      </c>
      <c r="Q65" s="87"/>
      <c r="R65" s="87"/>
      <c r="S65" s="87"/>
      <c r="T65" s="87">
        <v>3</v>
      </c>
      <c r="U65" s="87"/>
      <c r="V65" s="87"/>
      <c r="W65" s="87"/>
      <c r="AA65" s="77"/>
      <c r="AB65" s="74"/>
      <c r="AC65" s="74"/>
      <c r="AD65" s="75"/>
      <c r="AF65" s="100" t="s">
        <v>56</v>
      </c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</row>
    <row r="66" spans="1:41" s="72" customFormat="1" ht="24.75" customHeight="1">
      <c r="A66" s="82" t="s">
        <v>113</v>
      </c>
      <c r="B66" s="83"/>
      <c r="C66" s="83"/>
      <c r="D66" s="83"/>
      <c r="E66" s="83"/>
      <c r="F66" s="83"/>
      <c r="G66" s="84"/>
      <c r="H66" s="85">
        <f>H61+L61</f>
        <v>19</v>
      </c>
      <c r="I66" s="85"/>
      <c r="J66" s="85"/>
      <c r="K66" s="85"/>
      <c r="L66" s="89"/>
      <c r="M66" s="89"/>
      <c r="N66" s="89"/>
      <c r="O66" s="89"/>
      <c r="P66" s="87">
        <f>P61+T61</f>
        <v>21</v>
      </c>
      <c r="Q66" s="87"/>
      <c r="R66" s="87"/>
      <c r="S66" s="87"/>
      <c r="T66" s="89"/>
      <c r="U66" s="89"/>
      <c r="V66" s="89"/>
      <c r="W66" s="89"/>
      <c r="AA66" s="77"/>
      <c r="AB66" s="74"/>
      <c r="AC66" s="74"/>
      <c r="AD66" s="75"/>
      <c r="AO66" s="76"/>
    </row>
    <row r="67" spans="1:57" s="72" customFormat="1" ht="24.75" customHeight="1">
      <c r="A67" s="82" t="s">
        <v>74</v>
      </c>
      <c r="B67" s="83"/>
      <c r="C67" s="83"/>
      <c r="D67" s="83"/>
      <c r="E67" s="83"/>
      <c r="F67" s="83"/>
      <c r="G67" s="84"/>
      <c r="H67" s="80">
        <f>SUM(H61:W61)</f>
        <v>40</v>
      </c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AA67" s="77"/>
      <c r="AB67" s="90" t="s">
        <v>57</v>
      </c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</row>
    <row r="68" spans="1:57" ht="7.5" customHeight="1">
      <c r="A68" s="6"/>
      <c r="B68" s="9"/>
      <c r="C68" s="9"/>
      <c r="D68" s="9"/>
      <c r="E68" s="9"/>
      <c r="F68" s="9"/>
      <c r="G68" s="9"/>
      <c r="H68" s="9"/>
      <c r="I68" s="9"/>
      <c r="J68" s="9"/>
      <c r="K68" s="1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6"/>
      <c r="AC68" s="6"/>
      <c r="AD68" s="18"/>
      <c r="AE68" s="18"/>
      <c r="AF68" s="18"/>
      <c r="AG68" s="18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</row>
    <row r="73" ht="7.5" customHeight="1">
      <c r="BA73"/>
    </row>
  </sheetData>
  <sheetProtection/>
  <mergeCells count="348">
    <mergeCell ref="AF61:BE62"/>
    <mergeCell ref="D12:H12"/>
    <mergeCell ref="I12:L12"/>
    <mergeCell ref="M12:P12"/>
    <mergeCell ref="Q12:U12"/>
    <mergeCell ref="X53:Y53"/>
    <mergeCell ref="AB55:AC55"/>
    <mergeCell ref="Z53:AA53"/>
    <mergeCell ref="AB53:AC53"/>
    <mergeCell ref="Z55:AA55"/>
    <mergeCell ref="AB30:AC30"/>
    <mergeCell ref="C11:C15"/>
    <mergeCell ref="AZ12:BC12"/>
    <mergeCell ref="AD12:AG12"/>
    <mergeCell ref="AQ12:AU12"/>
    <mergeCell ref="AV12:AY12"/>
    <mergeCell ref="D11:BC11"/>
    <mergeCell ref="V12:Y12"/>
    <mergeCell ref="Z12:AC12"/>
    <mergeCell ref="AH12:AL12"/>
    <mergeCell ref="AM12:AP12"/>
    <mergeCell ref="AL33:AM33"/>
    <mergeCell ref="AN33:AO33"/>
    <mergeCell ref="AN36:AO36"/>
    <mergeCell ref="AL59:AM59"/>
    <mergeCell ref="AN37:AO37"/>
    <mergeCell ref="A43:BE43"/>
    <mergeCell ref="Z37:AA37"/>
    <mergeCell ref="X39:Y39"/>
    <mergeCell ref="AJ37:AK37"/>
    <mergeCell ref="Z59:AA59"/>
    <mergeCell ref="AD59:AE59"/>
    <mergeCell ref="AH59:AI59"/>
    <mergeCell ref="AB59:AC59"/>
    <mergeCell ref="AJ57:AK57"/>
    <mergeCell ref="AF59:AG59"/>
    <mergeCell ref="AJ59:AK59"/>
    <mergeCell ref="AH57:AI57"/>
    <mergeCell ref="A59:W59"/>
    <mergeCell ref="X59:Y59"/>
    <mergeCell ref="X56:Y56"/>
    <mergeCell ref="Z56:AA56"/>
    <mergeCell ref="A56:B56"/>
    <mergeCell ref="C56:U56"/>
    <mergeCell ref="V56:W56"/>
    <mergeCell ref="AL55:AM55"/>
    <mergeCell ref="AJ55:AK55"/>
    <mergeCell ref="AJ53:AK53"/>
    <mergeCell ref="AL53:AM53"/>
    <mergeCell ref="AN59:AO59"/>
    <mergeCell ref="AN42:AO42"/>
    <mergeCell ref="AL56:AM56"/>
    <mergeCell ref="AJ46:AK46"/>
    <mergeCell ref="AN41:AO41"/>
    <mergeCell ref="AN39:AO39"/>
    <mergeCell ref="AN45:AO45"/>
    <mergeCell ref="AN49:AO49"/>
    <mergeCell ref="AN50:AO50"/>
    <mergeCell ref="AN46:AO46"/>
    <mergeCell ref="A47:BE47"/>
    <mergeCell ref="A45:B45"/>
    <mergeCell ref="AF42:AG42"/>
    <mergeCell ref="AB42:AC42"/>
    <mergeCell ref="AH37:AI37"/>
    <mergeCell ref="AH39:AI39"/>
    <mergeCell ref="AL40:AM40"/>
    <mergeCell ref="AN40:AO40"/>
    <mergeCell ref="Z36:AA36"/>
    <mergeCell ref="AB36:AC36"/>
    <mergeCell ref="Z39:AA39"/>
    <mergeCell ref="AB39:AC39"/>
    <mergeCell ref="AD39:AE39"/>
    <mergeCell ref="AF39:AG39"/>
    <mergeCell ref="AF40:AG40"/>
    <mergeCell ref="AD40:AE40"/>
    <mergeCell ref="AH33:AI33"/>
    <mergeCell ref="AJ41:AK41"/>
    <mergeCell ref="AJ40:AK40"/>
    <mergeCell ref="AL46:AM46"/>
    <mergeCell ref="AL37:AM37"/>
    <mergeCell ref="AH40:AI40"/>
    <mergeCell ref="AJ35:AK35"/>
    <mergeCell ref="AJ36:AK36"/>
    <mergeCell ref="AJ33:AK33"/>
    <mergeCell ref="AL36:AM36"/>
    <mergeCell ref="AL49:AM49"/>
    <mergeCell ref="A48:BE48"/>
    <mergeCell ref="AL50:AM50"/>
    <mergeCell ref="AD52:AE52"/>
    <mergeCell ref="Z52:AA52"/>
    <mergeCell ref="AB52:AC52"/>
    <mergeCell ref="AD49:AE49"/>
    <mergeCell ref="AD50:AE50"/>
    <mergeCell ref="AH45:AI45"/>
    <mergeCell ref="AJ52:AK52"/>
    <mergeCell ref="AD46:AE46"/>
    <mergeCell ref="AJ45:AK45"/>
    <mergeCell ref="AJ49:AK49"/>
    <mergeCell ref="AN56:AO56"/>
    <mergeCell ref="AN52:AO52"/>
    <mergeCell ref="AD45:AE45"/>
    <mergeCell ref="AL45:AM45"/>
    <mergeCell ref="AF45:AG45"/>
    <mergeCell ref="AL30:AM30"/>
    <mergeCell ref="AL41:AM41"/>
    <mergeCell ref="AH42:AI42"/>
    <mergeCell ref="AL42:AM42"/>
    <mergeCell ref="AJ42:AK42"/>
    <mergeCell ref="A38:BE38"/>
    <mergeCell ref="AL39:AM39"/>
    <mergeCell ref="Z33:AA33"/>
    <mergeCell ref="AL35:AM35"/>
    <mergeCell ref="AJ32:AK32"/>
    <mergeCell ref="AP23:BE23"/>
    <mergeCell ref="AP25:AS25"/>
    <mergeCell ref="AT25:AW25"/>
    <mergeCell ref="AX25:BA25"/>
    <mergeCell ref="BB25:BE25"/>
    <mergeCell ref="AP24:AW24"/>
    <mergeCell ref="AX24:BE24"/>
    <mergeCell ref="AB37:AC37"/>
    <mergeCell ref="AB32:AC32"/>
    <mergeCell ref="AD32:AE32"/>
    <mergeCell ref="AB33:AC33"/>
    <mergeCell ref="AD33:AE33"/>
    <mergeCell ref="AD36:AE36"/>
    <mergeCell ref="A34:BE34"/>
    <mergeCell ref="AN35:AO35"/>
    <mergeCell ref="X36:Y36"/>
    <mergeCell ref="X37:Y37"/>
    <mergeCell ref="AF30:AG30"/>
    <mergeCell ref="AD31:AE31"/>
    <mergeCell ref="AF37:AG37"/>
    <mergeCell ref="AN30:AO30"/>
    <mergeCell ref="AN32:AO32"/>
    <mergeCell ref="AL31:AM31"/>
    <mergeCell ref="AL32:AM32"/>
    <mergeCell ref="AH32:AI32"/>
    <mergeCell ref="AF33:AG33"/>
    <mergeCell ref="AF32:AG32"/>
    <mergeCell ref="AN27:AO27"/>
    <mergeCell ref="AF27:AG27"/>
    <mergeCell ref="AH27:AI27"/>
    <mergeCell ref="AJ27:AK27"/>
    <mergeCell ref="AL27:AM27"/>
    <mergeCell ref="AB41:AC41"/>
    <mergeCell ref="AD41:AE41"/>
    <mergeCell ref="AD27:AE27"/>
    <mergeCell ref="AN31:AO31"/>
    <mergeCell ref="AH36:AI36"/>
    <mergeCell ref="C23:U26"/>
    <mergeCell ref="V23:W26"/>
    <mergeCell ref="X23:AA24"/>
    <mergeCell ref="X25:Y26"/>
    <mergeCell ref="Z25:AA26"/>
    <mergeCell ref="AB23:AO23"/>
    <mergeCell ref="AB24:AC26"/>
    <mergeCell ref="AD24:AE26"/>
    <mergeCell ref="AL26:AM26"/>
    <mergeCell ref="AJ26:AK26"/>
    <mergeCell ref="X41:Y41"/>
    <mergeCell ref="P2:AN2"/>
    <mergeCell ref="P3:AN3"/>
    <mergeCell ref="P5:AN5"/>
    <mergeCell ref="P6:AN6"/>
    <mergeCell ref="A29:BE29"/>
    <mergeCell ref="A30:B30"/>
    <mergeCell ref="P8:AN8"/>
    <mergeCell ref="V35:W35"/>
    <mergeCell ref="AD37:AE37"/>
    <mergeCell ref="X33:Y33"/>
    <mergeCell ref="A32:B32"/>
    <mergeCell ref="A35:B35"/>
    <mergeCell ref="X35:Y35"/>
    <mergeCell ref="P7:AN7"/>
    <mergeCell ref="Z31:AA31"/>
    <mergeCell ref="AB31:AC31"/>
    <mergeCell ref="Z30:AA30"/>
    <mergeCell ref="Z27:AA27"/>
    <mergeCell ref="AF25:AG26"/>
    <mergeCell ref="P1:AN1"/>
    <mergeCell ref="Z35:AA35"/>
    <mergeCell ref="AF35:AG35"/>
    <mergeCell ref="C35:U35"/>
    <mergeCell ref="AB27:AC27"/>
    <mergeCell ref="AB35:AC35"/>
    <mergeCell ref="AD35:AE35"/>
    <mergeCell ref="C27:U27"/>
    <mergeCell ref="AH25:AM25"/>
    <mergeCell ref="AH35:AI35"/>
    <mergeCell ref="A31:B31"/>
    <mergeCell ref="C31:U31"/>
    <mergeCell ref="V31:W31"/>
    <mergeCell ref="X30:Y30"/>
    <mergeCell ref="X31:Y31"/>
    <mergeCell ref="V30:W30"/>
    <mergeCell ref="Z32:AA32"/>
    <mergeCell ref="X32:Y32"/>
    <mergeCell ref="AF24:AM24"/>
    <mergeCell ref="AH30:AI30"/>
    <mergeCell ref="A28:BE28"/>
    <mergeCell ref="A27:B27"/>
    <mergeCell ref="V27:W27"/>
    <mergeCell ref="X27:Y27"/>
    <mergeCell ref="A23:B26"/>
    <mergeCell ref="C30:U30"/>
    <mergeCell ref="AQ8:BB8"/>
    <mergeCell ref="AF31:AG31"/>
    <mergeCell ref="AH31:AI31"/>
    <mergeCell ref="AJ31:AK31"/>
    <mergeCell ref="AN24:AO26"/>
    <mergeCell ref="AH26:AI26"/>
    <mergeCell ref="AJ30:AK30"/>
    <mergeCell ref="R10:AP10"/>
    <mergeCell ref="P22:AN22"/>
    <mergeCell ref="AD30:AE30"/>
    <mergeCell ref="C32:U32"/>
    <mergeCell ref="C36:U36"/>
    <mergeCell ref="C45:U45"/>
    <mergeCell ref="A41:B41"/>
    <mergeCell ref="A42:W42"/>
    <mergeCell ref="V32:W32"/>
    <mergeCell ref="A33:W33"/>
    <mergeCell ref="A36:B36"/>
    <mergeCell ref="V45:W45"/>
    <mergeCell ref="V41:W41"/>
    <mergeCell ref="V36:W36"/>
    <mergeCell ref="A37:W37"/>
    <mergeCell ref="C39:U39"/>
    <mergeCell ref="C41:U41"/>
    <mergeCell ref="A39:B39"/>
    <mergeCell ref="A40:B40"/>
    <mergeCell ref="V39:W39"/>
    <mergeCell ref="C40:U40"/>
    <mergeCell ref="V40:W40"/>
    <mergeCell ref="X42:Y42"/>
    <mergeCell ref="X40:Y40"/>
    <mergeCell ref="AJ39:AK39"/>
    <mergeCell ref="AH41:AI41"/>
    <mergeCell ref="AF41:AG41"/>
    <mergeCell ref="X45:Y45"/>
    <mergeCell ref="Z45:AA45"/>
    <mergeCell ref="AD42:AE42"/>
    <mergeCell ref="Z42:AA42"/>
    <mergeCell ref="AB45:AC45"/>
    <mergeCell ref="AF36:AG36"/>
    <mergeCell ref="Z41:AA41"/>
    <mergeCell ref="Z40:AA40"/>
    <mergeCell ref="AB40:AC40"/>
    <mergeCell ref="A46:W46"/>
    <mergeCell ref="A52:B52"/>
    <mergeCell ref="Z46:AA46"/>
    <mergeCell ref="AB46:AC46"/>
    <mergeCell ref="AB50:AC50"/>
    <mergeCell ref="X49:Y49"/>
    <mergeCell ref="Z49:AA49"/>
    <mergeCell ref="A51:BE51"/>
    <mergeCell ref="AJ50:AK50"/>
    <mergeCell ref="AF49:AG49"/>
    <mergeCell ref="AH49:AI49"/>
    <mergeCell ref="AF52:AG52"/>
    <mergeCell ref="AH52:AI52"/>
    <mergeCell ref="X52:Y52"/>
    <mergeCell ref="Z50:AA50"/>
    <mergeCell ref="X50:Y50"/>
    <mergeCell ref="C53:U53"/>
    <mergeCell ref="A54:BE54"/>
    <mergeCell ref="AF55:AG55"/>
    <mergeCell ref="AN55:AO55"/>
    <mergeCell ref="AD55:AE55"/>
    <mergeCell ref="AD53:AE53"/>
    <mergeCell ref="AH55:AI55"/>
    <mergeCell ref="V53:W53"/>
    <mergeCell ref="A53:B53"/>
    <mergeCell ref="AN53:AO53"/>
    <mergeCell ref="V52:W52"/>
    <mergeCell ref="A49:B49"/>
    <mergeCell ref="C49:U49"/>
    <mergeCell ref="V49:W49"/>
    <mergeCell ref="A50:B50"/>
    <mergeCell ref="C50:U50"/>
    <mergeCell ref="V50:W50"/>
    <mergeCell ref="C52:U52"/>
    <mergeCell ref="AB49:AC49"/>
    <mergeCell ref="A55:B55"/>
    <mergeCell ref="AD56:AE56"/>
    <mergeCell ref="AB56:AC56"/>
    <mergeCell ref="AJ56:AK56"/>
    <mergeCell ref="C55:U55"/>
    <mergeCell ref="V55:W55"/>
    <mergeCell ref="X55:Y55"/>
    <mergeCell ref="AF56:AG56"/>
    <mergeCell ref="AH56:AI56"/>
    <mergeCell ref="AF50:AG50"/>
    <mergeCell ref="AH50:AI50"/>
    <mergeCell ref="AF53:AG53"/>
    <mergeCell ref="AF46:AG46"/>
    <mergeCell ref="AH46:AI46"/>
    <mergeCell ref="AL52:AM52"/>
    <mergeCell ref="AH53:AI53"/>
    <mergeCell ref="X46:Y46"/>
    <mergeCell ref="AL57:AM57"/>
    <mergeCell ref="AN57:AO57"/>
    <mergeCell ref="A58:BE58"/>
    <mergeCell ref="A57:W57"/>
    <mergeCell ref="X57:Y57"/>
    <mergeCell ref="Z57:AA57"/>
    <mergeCell ref="AB57:AC57"/>
    <mergeCell ref="AD57:AE57"/>
    <mergeCell ref="AF57:AG57"/>
    <mergeCell ref="A60:G60"/>
    <mergeCell ref="AF65:BE65"/>
    <mergeCell ref="AF63:BE63"/>
    <mergeCell ref="T61:W61"/>
    <mergeCell ref="P62:S62"/>
    <mergeCell ref="T62:W62"/>
    <mergeCell ref="H63:K63"/>
    <mergeCell ref="L63:O63"/>
    <mergeCell ref="T63:W63"/>
    <mergeCell ref="AB67:BE67"/>
    <mergeCell ref="H60:K60"/>
    <mergeCell ref="L60:O60"/>
    <mergeCell ref="P60:S60"/>
    <mergeCell ref="T60:W60"/>
    <mergeCell ref="H61:K61"/>
    <mergeCell ref="L61:O61"/>
    <mergeCell ref="P61:S61"/>
    <mergeCell ref="H62:K62"/>
    <mergeCell ref="L62:O62"/>
    <mergeCell ref="P64:S64"/>
    <mergeCell ref="T64:W64"/>
    <mergeCell ref="P63:S63"/>
    <mergeCell ref="H66:O66"/>
    <mergeCell ref="P66:W66"/>
    <mergeCell ref="H65:K65"/>
    <mergeCell ref="L65:O65"/>
    <mergeCell ref="P65:S65"/>
    <mergeCell ref="T65:W65"/>
    <mergeCell ref="H67:W67"/>
    <mergeCell ref="A61:G61"/>
    <mergeCell ref="A62:G62"/>
    <mergeCell ref="A63:G63"/>
    <mergeCell ref="A64:G64"/>
    <mergeCell ref="A65:G65"/>
    <mergeCell ref="A66:G66"/>
    <mergeCell ref="A67:G67"/>
    <mergeCell ref="H64:K64"/>
    <mergeCell ref="L64:O6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7" r:id="rId2"/>
  <rowBreaks count="1" manualBreakCount="1">
    <brk id="21" max="62" man="1"/>
  </rowBreaks>
  <colBreaks count="2" manualBreakCount="2">
    <brk id="57" max="87" man="1"/>
    <brk id="58" max="8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 SoftPERM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дима</cp:lastModifiedBy>
  <cp:lastPrinted>2016-06-23T11:40:47Z</cp:lastPrinted>
  <dcterms:created xsi:type="dcterms:W3CDTF">2014-12-18T07:29:31Z</dcterms:created>
  <dcterms:modified xsi:type="dcterms:W3CDTF">2020-10-07T15:10:26Z</dcterms:modified>
  <cp:category/>
  <cp:version/>
  <cp:contentType/>
  <cp:contentStatus/>
</cp:coreProperties>
</file>